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3900" yWindow="2080" windowWidth="18100" windowHeight="14300" tabRatio="500" activeTab="2"/>
  </bookViews>
  <sheets>
    <sheet name="terms" sheetId="3" r:id="rId1"/>
    <sheet name="refs" sheetId="2" r:id="rId2"/>
    <sheet name="TEMP" sheetId="1" r:id="rId3"/>
  </sheets>
  <definedNames>
    <definedName name="_xlnm.Print_Titles" localSheetId="1">refs!$1:$1</definedName>
    <definedName name="_xlnm.Print_Titles" localSheetId="2">TEMP!$1:$1</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109" i="1"/>
  <c r="I109"/>
  <c r="J109"/>
  <c r="H109"/>
  <c r="K109"/>
  <c r="D109"/>
  <c r="E109"/>
  <c r="F109"/>
  <c r="V109"/>
  <c r="U109"/>
  <c r="M109"/>
  <c r="C109"/>
  <c r="N109"/>
  <c r="O109"/>
  <c r="P109"/>
  <c r="L109"/>
  <c r="Q109"/>
  <c r="V108"/>
  <c r="U108"/>
  <c r="Q108"/>
  <c r="M108"/>
  <c r="O108"/>
  <c r="P108"/>
  <c r="C108"/>
  <c r="N108"/>
  <c r="L108"/>
  <c r="H108"/>
  <c r="G108"/>
  <c r="J108"/>
  <c r="K108"/>
  <c r="I108"/>
  <c r="F108"/>
  <c r="E108"/>
  <c r="D108"/>
  <c r="V107"/>
  <c r="U107"/>
  <c r="Q107"/>
  <c r="M107"/>
  <c r="O107"/>
  <c r="P107"/>
  <c r="C107"/>
  <c r="N107"/>
  <c r="L107"/>
  <c r="H107"/>
  <c r="G107"/>
  <c r="J107"/>
  <c r="K107"/>
  <c r="I107"/>
  <c r="F107"/>
  <c r="E107"/>
  <c r="D107"/>
  <c r="V106"/>
  <c r="U106"/>
  <c r="Q106"/>
  <c r="M106"/>
  <c r="O106"/>
  <c r="P106"/>
  <c r="C106"/>
  <c r="N106"/>
  <c r="L106"/>
  <c r="H106"/>
  <c r="G106"/>
  <c r="J106"/>
  <c r="K106"/>
  <c r="I106"/>
  <c r="F106"/>
  <c r="E106"/>
  <c r="D106"/>
  <c r="V105"/>
  <c r="U105"/>
  <c r="Q105"/>
  <c r="M105"/>
  <c r="O105"/>
  <c r="P105"/>
  <c r="C105"/>
  <c r="N105"/>
  <c r="L105"/>
  <c r="H105"/>
  <c r="G105"/>
  <c r="J105"/>
  <c r="K105"/>
  <c r="I105"/>
  <c r="F105"/>
  <c r="E105"/>
  <c r="D105"/>
  <c r="V104"/>
  <c r="U104"/>
  <c r="Q104"/>
  <c r="M104"/>
  <c r="O104"/>
  <c r="P104"/>
  <c r="C104"/>
  <c r="N104"/>
  <c r="L104"/>
  <c r="H104"/>
  <c r="G104"/>
  <c r="J104"/>
  <c r="K104"/>
  <c r="I104"/>
  <c r="F104"/>
  <c r="E104"/>
  <c r="D104"/>
  <c r="V103"/>
  <c r="U103"/>
  <c r="Q103"/>
  <c r="M103"/>
  <c r="O103"/>
  <c r="P103"/>
  <c r="C103"/>
  <c r="N103"/>
  <c r="L103"/>
  <c r="H103"/>
  <c r="G103"/>
  <c r="J103"/>
  <c r="K103"/>
  <c r="I103"/>
  <c r="F103"/>
  <c r="E103"/>
  <c r="D103"/>
  <c r="V102"/>
  <c r="U102"/>
  <c r="Q102"/>
  <c r="M102"/>
  <c r="O102"/>
  <c r="P102"/>
  <c r="C102"/>
  <c r="N102"/>
  <c r="L102"/>
  <c r="H102"/>
  <c r="G102"/>
  <c r="J102"/>
  <c r="K102"/>
  <c r="I102"/>
  <c r="F102"/>
  <c r="E102"/>
  <c r="D102"/>
  <c r="V101"/>
  <c r="U101"/>
  <c r="Q101"/>
  <c r="M101"/>
  <c r="O101"/>
  <c r="P101"/>
  <c r="C101"/>
  <c r="N101"/>
  <c r="L101"/>
  <c r="H101"/>
  <c r="G101"/>
  <c r="J101"/>
  <c r="K101"/>
  <c r="I101"/>
  <c r="F101"/>
  <c r="E101"/>
  <c r="D101"/>
  <c r="V100"/>
  <c r="U100"/>
  <c r="Q100"/>
  <c r="M100"/>
  <c r="O100"/>
  <c r="P100"/>
  <c r="C100"/>
  <c r="N100"/>
  <c r="L100"/>
  <c r="H100"/>
  <c r="G100"/>
  <c r="J100"/>
  <c r="K100"/>
  <c r="I100"/>
  <c r="F100"/>
  <c r="E100"/>
  <c r="D100"/>
  <c r="V99"/>
  <c r="U99"/>
  <c r="Q99"/>
  <c r="M99"/>
  <c r="O99"/>
  <c r="P99"/>
  <c r="C99"/>
  <c r="N99"/>
  <c r="L99"/>
  <c r="H99"/>
  <c r="G99"/>
  <c r="J99"/>
  <c r="K99"/>
  <c r="I99"/>
  <c r="F99"/>
  <c r="E99"/>
  <c r="D99"/>
  <c r="V98"/>
  <c r="U98"/>
  <c r="Q98"/>
  <c r="M98"/>
  <c r="O98"/>
  <c r="P98"/>
  <c r="C98"/>
  <c r="N98"/>
  <c r="L98"/>
  <c r="H98"/>
  <c r="G98"/>
  <c r="J98"/>
  <c r="K98"/>
  <c r="I98"/>
  <c r="F98"/>
  <c r="E98"/>
  <c r="D98"/>
  <c r="V97"/>
  <c r="U97"/>
  <c r="Q97"/>
  <c r="M97"/>
  <c r="O97"/>
  <c r="P97"/>
  <c r="C97"/>
  <c r="N97"/>
  <c r="L97"/>
  <c r="H97"/>
  <c r="G97"/>
  <c r="J97"/>
  <c r="K97"/>
  <c r="I97"/>
  <c r="F97"/>
  <c r="E97"/>
  <c r="D97"/>
  <c r="V96"/>
  <c r="U96"/>
  <c r="Q96"/>
  <c r="M96"/>
  <c r="O96"/>
  <c r="P96"/>
  <c r="C96"/>
  <c r="N96"/>
  <c r="L96"/>
  <c r="H96"/>
  <c r="G96"/>
  <c r="J96"/>
  <c r="K96"/>
  <c r="I96"/>
  <c r="F96"/>
  <c r="E96"/>
  <c r="D96"/>
  <c r="V95"/>
  <c r="U95"/>
  <c r="Q95"/>
  <c r="M95"/>
  <c r="O95"/>
  <c r="P95"/>
  <c r="C95"/>
  <c r="N95"/>
  <c r="L95"/>
  <c r="H95"/>
  <c r="G95"/>
  <c r="J95"/>
  <c r="K95"/>
  <c r="I95"/>
  <c r="F95"/>
  <c r="E95"/>
  <c r="D95"/>
  <c r="V94"/>
  <c r="U94"/>
  <c r="Q94"/>
  <c r="M94"/>
  <c r="O94"/>
  <c r="P94"/>
  <c r="C94"/>
  <c r="N94"/>
  <c r="L94"/>
  <c r="H94"/>
  <c r="G94"/>
  <c r="J94"/>
  <c r="K94"/>
  <c r="I94"/>
  <c r="F94"/>
  <c r="E94"/>
  <c r="D94"/>
  <c r="V93"/>
  <c r="U93"/>
  <c r="Q93"/>
  <c r="M93"/>
  <c r="O93"/>
  <c r="P93"/>
  <c r="C93"/>
  <c r="N93"/>
  <c r="L93"/>
  <c r="H93"/>
  <c r="G93"/>
  <c r="J93"/>
  <c r="K93"/>
  <c r="I93"/>
  <c r="F93"/>
  <c r="E93"/>
  <c r="D93"/>
  <c r="V92"/>
  <c r="U92"/>
  <c r="Q92"/>
  <c r="M92"/>
  <c r="O92"/>
  <c r="P92"/>
  <c r="C92"/>
  <c r="N92"/>
  <c r="L92"/>
  <c r="H92"/>
  <c r="G92"/>
  <c r="J92"/>
  <c r="K92"/>
  <c r="I92"/>
  <c r="F92"/>
  <c r="E92"/>
  <c r="D92"/>
  <c r="V91"/>
  <c r="U91"/>
  <c r="Q91"/>
  <c r="M91"/>
  <c r="O91"/>
  <c r="P91"/>
  <c r="C91"/>
  <c r="N91"/>
  <c r="L91"/>
  <c r="H91"/>
  <c r="G91"/>
  <c r="J91"/>
  <c r="K91"/>
  <c r="I91"/>
  <c r="F91"/>
  <c r="E91"/>
  <c r="D91"/>
  <c r="V90"/>
  <c r="U90"/>
  <c r="Q90"/>
  <c r="M90"/>
  <c r="O90"/>
  <c r="P90"/>
  <c r="C90"/>
  <c r="N90"/>
  <c r="L90"/>
  <c r="H90"/>
  <c r="G90"/>
  <c r="J90"/>
  <c r="K90"/>
  <c r="I90"/>
  <c r="F90"/>
  <c r="E90"/>
  <c r="D90"/>
  <c r="V89"/>
  <c r="U89"/>
  <c r="Q89"/>
  <c r="M89"/>
  <c r="O89"/>
  <c r="P89"/>
  <c r="C89"/>
  <c r="N89"/>
  <c r="L89"/>
  <c r="H89"/>
  <c r="G89"/>
  <c r="J89"/>
  <c r="K89"/>
  <c r="I89"/>
  <c r="F89"/>
  <c r="E89"/>
  <c r="D89"/>
  <c r="V88"/>
  <c r="U88"/>
  <c r="Q88"/>
  <c r="M88"/>
  <c r="O88"/>
  <c r="P88"/>
  <c r="C88"/>
  <c r="N88"/>
  <c r="L88"/>
  <c r="H88"/>
  <c r="G88"/>
  <c r="J88"/>
  <c r="K88"/>
  <c r="I88"/>
  <c r="F88"/>
  <c r="E88"/>
  <c r="D88"/>
  <c r="V87"/>
  <c r="U87"/>
  <c r="Q87"/>
  <c r="M87"/>
  <c r="O87"/>
  <c r="P87"/>
  <c r="C87"/>
  <c r="N87"/>
  <c r="L87"/>
  <c r="H87"/>
  <c r="G87"/>
  <c r="J87"/>
  <c r="K87"/>
  <c r="I87"/>
  <c r="F87"/>
  <c r="E87"/>
  <c r="D87"/>
  <c r="V86"/>
  <c r="U86"/>
  <c r="Q86"/>
  <c r="M86"/>
  <c r="O86"/>
  <c r="P86"/>
  <c r="C86"/>
  <c r="N86"/>
  <c r="L86"/>
  <c r="H86"/>
  <c r="G86"/>
  <c r="J86"/>
  <c r="K86"/>
  <c r="I86"/>
  <c r="F86"/>
  <c r="E86"/>
  <c r="D86"/>
  <c r="V85"/>
  <c r="U85"/>
  <c r="Q85"/>
  <c r="M85"/>
  <c r="O85"/>
  <c r="P85"/>
  <c r="C85"/>
  <c r="N85"/>
  <c r="L85"/>
  <c r="H85"/>
  <c r="G85"/>
  <c r="J85"/>
  <c r="K85"/>
  <c r="I85"/>
  <c r="F85"/>
  <c r="E85"/>
  <c r="D85"/>
  <c r="V84"/>
  <c r="U84"/>
  <c r="Q84"/>
  <c r="M84"/>
  <c r="O84"/>
  <c r="P84"/>
  <c r="C84"/>
  <c r="N84"/>
  <c r="L84"/>
  <c r="H84"/>
  <c r="G84"/>
  <c r="J84"/>
  <c r="K84"/>
  <c r="I84"/>
  <c r="F84"/>
  <c r="E84"/>
  <c r="D84"/>
  <c r="V83"/>
  <c r="U83"/>
  <c r="Q83"/>
  <c r="M83"/>
  <c r="O83"/>
  <c r="P83"/>
  <c r="C83"/>
  <c r="N83"/>
  <c r="L83"/>
  <c r="H83"/>
  <c r="G83"/>
  <c r="J83"/>
  <c r="K83"/>
  <c r="I83"/>
  <c r="F83"/>
  <c r="E83"/>
  <c r="D83"/>
  <c r="V82"/>
  <c r="U82"/>
  <c r="Q82"/>
  <c r="M82"/>
  <c r="O82"/>
  <c r="P82"/>
  <c r="C82"/>
  <c r="N82"/>
  <c r="L82"/>
  <c r="H82"/>
  <c r="G82"/>
  <c r="J82"/>
  <c r="K82"/>
  <c r="I82"/>
  <c r="F82"/>
  <c r="E82"/>
  <c r="D82"/>
  <c r="V81"/>
  <c r="U81"/>
  <c r="Q81"/>
  <c r="M81"/>
  <c r="O81"/>
  <c r="P81"/>
  <c r="C81"/>
  <c r="N81"/>
  <c r="L81"/>
  <c r="H81"/>
  <c r="G81"/>
  <c r="J81"/>
  <c r="K81"/>
  <c r="I81"/>
  <c r="F81"/>
  <c r="E81"/>
  <c r="D81"/>
  <c r="V80"/>
  <c r="U80"/>
  <c r="Q80"/>
  <c r="M80"/>
  <c r="O80"/>
  <c r="P80"/>
  <c r="C80"/>
  <c r="N80"/>
  <c r="L80"/>
  <c r="H80"/>
  <c r="G80"/>
  <c r="J80"/>
  <c r="K80"/>
  <c r="I80"/>
  <c r="F80"/>
  <c r="E80"/>
  <c r="D80"/>
  <c r="V79"/>
  <c r="U79"/>
  <c r="Q79"/>
  <c r="M79"/>
  <c r="O79"/>
  <c r="P79"/>
  <c r="C79"/>
  <c r="N79"/>
  <c r="L79"/>
  <c r="H79"/>
  <c r="G79"/>
  <c r="J79"/>
  <c r="K79"/>
  <c r="I79"/>
  <c r="F79"/>
  <c r="E79"/>
  <c r="D79"/>
  <c r="V78"/>
  <c r="U78"/>
  <c r="Q78"/>
  <c r="M78"/>
  <c r="O78"/>
  <c r="P78"/>
  <c r="C78"/>
  <c r="N78"/>
  <c r="L78"/>
  <c r="H78"/>
  <c r="G78"/>
  <c r="J78"/>
  <c r="K78"/>
  <c r="I78"/>
  <c r="F78"/>
  <c r="E78"/>
  <c r="D78"/>
  <c r="V77"/>
  <c r="U77"/>
  <c r="Q77"/>
  <c r="M77"/>
  <c r="O77"/>
  <c r="P77"/>
  <c r="C77"/>
  <c r="N77"/>
  <c r="L77"/>
  <c r="H77"/>
  <c r="G77"/>
  <c r="J77"/>
  <c r="K77"/>
  <c r="I77"/>
  <c r="F77"/>
  <c r="E77"/>
  <c r="D77"/>
  <c r="V76"/>
  <c r="U76"/>
  <c r="Q76"/>
  <c r="M76"/>
  <c r="O76"/>
  <c r="P76"/>
  <c r="C76"/>
  <c r="N76"/>
  <c r="L76"/>
  <c r="H76"/>
  <c r="G76"/>
  <c r="J76"/>
  <c r="K76"/>
  <c r="I76"/>
  <c r="F76"/>
  <c r="E76"/>
  <c r="D76"/>
  <c r="V75"/>
  <c r="U75"/>
  <c r="Q75"/>
  <c r="M75"/>
  <c r="O75"/>
  <c r="P75"/>
  <c r="C75"/>
  <c r="N75"/>
  <c r="L75"/>
  <c r="H75"/>
  <c r="G75"/>
  <c r="J75"/>
  <c r="K75"/>
  <c r="I75"/>
  <c r="F75"/>
  <c r="E75"/>
  <c r="D75"/>
  <c r="V74"/>
  <c r="U74"/>
  <c r="Q74"/>
  <c r="M74"/>
  <c r="O74"/>
  <c r="P74"/>
  <c r="C74"/>
  <c r="N74"/>
  <c r="L74"/>
  <c r="H74"/>
  <c r="G74"/>
  <c r="J74"/>
  <c r="K74"/>
  <c r="I74"/>
  <c r="F74"/>
  <c r="E74"/>
  <c r="D74"/>
  <c r="V73"/>
  <c r="U73"/>
  <c r="Q73"/>
  <c r="M73"/>
  <c r="O73"/>
  <c r="P73"/>
  <c r="C73"/>
  <c r="N73"/>
  <c r="L73"/>
  <c r="H73"/>
  <c r="G73"/>
  <c r="J73"/>
  <c r="K73"/>
  <c r="I73"/>
  <c r="F73"/>
  <c r="E73"/>
  <c r="D73"/>
  <c r="V72"/>
  <c r="U72"/>
  <c r="Q72"/>
  <c r="M72"/>
  <c r="O72"/>
  <c r="P72"/>
  <c r="C72"/>
  <c r="N72"/>
  <c r="L72"/>
  <c r="H72"/>
  <c r="G72"/>
  <c r="J72"/>
  <c r="K72"/>
  <c r="I72"/>
  <c r="F72"/>
  <c r="E72"/>
  <c r="D72"/>
  <c r="V71"/>
  <c r="U71"/>
  <c r="Q71"/>
  <c r="M71"/>
  <c r="O71"/>
  <c r="P71"/>
  <c r="C71"/>
  <c r="N71"/>
  <c r="L71"/>
  <c r="H71"/>
  <c r="G71"/>
  <c r="J71"/>
  <c r="K71"/>
  <c r="I71"/>
  <c r="F71"/>
  <c r="E71"/>
  <c r="D71"/>
  <c r="V70"/>
  <c r="U70"/>
  <c r="Q70"/>
  <c r="M70"/>
  <c r="O70"/>
  <c r="P70"/>
  <c r="C70"/>
  <c r="N70"/>
  <c r="L70"/>
  <c r="H70"/>
  <c r="G70"/>
  <c r="J70"/>
  <c r="K70"/>
  <c r="I70"/>
  <c r="F70"/>
  <c r="E70"/>
  <c r="D70"/>
  <c r="V69"/>
  <c r="U69"/>
  <c r="Q69"/>
  <c r="M69"/>
  <c r="O69"/>
  <c r="P69"/>
  <c r="C69"/>
  <c r="N69"/>
  <c r="L69"/>
  <c r="H69"/>
  <c r="G69"/>
  <c r="J69"/>
  <c r="K69"/>
  <c r="I69"/>
  <c r="F69"/>
  <c r="E69"/>
  <c r="D69"/>
  <c r="V68"/>
  <c r="U68"/>
  <c r="Q68"/>
  <c r="M68"/>
  <c r="O68"/>
  <c r="P68"/>
  <c r="C68"/>
  <c r="N68"/>
  <c r="L68"/>
  <c r="H68"/>
  <c r="G68"/>
  <c r="J68"/>
  <c r="K68"/>
  <c r="I68"/>
  <c r="F68"/>
  <c r="E68"/>
  <c r="D68"/>
  <c r="V67"/>
  <c r="U67"/>
  <c r="Q67"/>
  <c r="M67"/>
  <c r="O67"/>
  <c r="P67"/>
  <c r="C67"/>
  <c r="N67"/>
  <c r="L67"/>
  <c r="H67"/>
  <c r="G67"/>
  <c r="J67"/>
  <c r="K67"/>
  <c r="I67"/>
  <c r="F67"/>
  <c r="E67"/>
  <c r="D67"/>
  <c r="V66"/>
  <c r="U66"/>
  <c r="Q66"/>
  <c r="M66"/>
  <c r="O66"/>
  <c r="P66"/>
  <c r="C66"/>
  <c r="N66"/>
  <c r="L66"/>
  <c r="H66"/>
  <c r="G66"/>
  <c r="J66"/>
  <c r="K66"/>
  <c r="I66"/>
  <c r="F66"/>
  <c r="E66"/>
  <c r="D66"/>
  <c r="V65"/>
  <c r="U65"/>
  <c r="Q65"/>
  <c r="M65"/>
  <c r="O65"/>
  <c r="P65"/>
  <c r="C65"/>
  <c r="N65"/>
  <c r="L65"/>
  <c r="H65"/>
  <c r="G65"/>
  <c r="J65"/>
  <c r="K65"/>
  <c r="I65"/>
  <c r="F65"/>
  <c r="E65"/>
  <c r="D65"/>
  <c r="V64"/>
  <c r="U64"/>
  <c r="Q64"/>
  <c r="M64"/>
  <c r="O64"/>
  <c r="P64"/>
  <c r="C64"/>
  <c r="N64"/>
  <c r="L64"/>
  <c r="H64"/>
  <c r="G64"/>
  <c r="J64"/>
  <c r="K64"/>
  <c r="I64"/>
  <c r="F64"/>
  <c r="E64"/>
  <c r="D64"/>
  <c r="V63"/>
  <c r="U63"/>
  <c r="Q63"/>
  <c r="M63"/>
  <c r="O63"/>
  <c r="P63"/>
  <c r="C63"/>
  <c r="N63"/>
  <c r="L63"/>
  <c r="H63"/>
  <c r="G63"/>
  <c r="J63"/>
  <c r="K63"/>
  <c r="I63"/>
  <c r="F63"/>
  <c r="E63"/>
  <c r="D63"/>
  <c r="V62"/>
  <c r="U62"/>
  <c r="Q62"/>
  <c r="M62"/>
  <c r="O62"/>
  <c r="P62"/>
  <c r="C62"/>
  <c r="N62"/>
  <c r="L62"/>
  <c r="H62"/>
  <c r="G62"/>
  <c r="J62"/>
  <c r="K62"/>
  <c r="I62"/>
  <c r="F62"/>
  <c r="E62"/>
  <c r="D62"/>
  <c r="V61"/>
  <c r="U61"/>
  <c r="Q61"/>
  <c r="M61"/>
  <c r="O61"/>
  <c r="P61"/>
  <c r="C61"/>
  <c r="N61"/>
  <c r="L61"/>
  <c r="H61"/>
  <c r="G61"/>
  <c r="J61"/>
  <c r="K61"/>
  <c r="I61"/>
  <c r="F61"/>
  <c r="E61"/>
  <c r="D61"/>
  <c r="V60"/>
  <c r="U60"/>
  <c r="Q60"/>
  <c r="M60"/>
  <c r="O60"/>
  <c r="P60"/>
  <c r="C60"/>
  <c r="N60"/>
  <c r="L60"/>
  <c r="H60"/>
  <c r="G60"/>
  <c r="J60"/>
  <c r="K60"/>
  <c r="I60"/>
  <c r="F60"/>
  <c r="E60"/>
  <c r="D60"/>
  <c r="V59"/>
  <c r="U59"/>
  <c r="Q59"/>
  <c r="M59"/>
  <c r="O59"/>
  <c r="P59"/>
  <c r="C59"/>
  <c r="N59"/>
  <c r="L59"/>
  <c r="H59"/>
  <c r="G59"/>
  <c r="J59"/>
  <c r="K59"/>
  <c r="I59"/>
  <c r="F59"/>
  <c r="E59"/>
  <c r="D59"/>
  <c r="V58"/>
  <c r="U58"/>
  <c r="Q58"/>
  <c r="M58"/>
  <c r="O58"/>
  <c r="P58"/>
  <c r="C58"/>
  <c r="N58"/>
  <c r="L58"/>
  <c r="H58"/>
  <c r="G58"/>
  <c r="J58"/>
  <c r="K58"/>
  <c r="I58"/>
  <c r="F58"/>
  <c r="E58"/>
  <c r="D58"/>
  <c r="V57"/>
  <c r="U57"/>
  <c r="Q57"/>
  <c r="M57"/>
  <c r="O57"/>
  <c r="P57"/>
  <c r="C57"/>
  <c r="N57"/>
  <c r="L57"/>
  <c r="H57"/>
  <c r="G57"/>
  <c r="J57"/>
  <c r="K57"/>
  <c r="I57"/>
  <c r="F57"/>
  <c r="E57"/>
  <c r="D57"/>
  <c r="V56"/>
  <c r="U56"/>
  <c r="Q56"/>
  <c r="M56"/>
  <c r="O56"/>
  <c r="P56"/>
  <c r="C56"/>
  <c r="N56"/>
  <c r="L56"/>
  <c r="H56"/>
  <c r="G56"/>
  <c r="J56"/>
  <c r="K56"/>
  <c r="I56"/>
  <c r="F56"/>
  <c r="E56"/>
  <c r="D56"/>
  <c r="V55"/>
  <c r="U55"/>
  <c r="Q55"/>
  <c r="M55"/>
  <c r="O55"/>
  <c r="P55"/>
  <c r="C55"/>
  <c r="N55"/>
  <c r="L55"/>
  <c r="H55"/>
  <c r="G55"/>
  <c r="J55"/>
  <c r="K55"/>
  <c r="I55"/>
  <c r="F55"/>
  <c r="E55"/>
  <c r="D55"/>
  <c r="V54"/>
  <c r="U54"/>
  <c r="Q54"/>
  <c r="M54"/>
  <c r="O54"/>
  <c r="P54"/>
  <c r="C54"/>
  <c r="N54"/>
  <c r="L54"/>
  <c r="H54"/>
  <c r="G54"/>
  <c r="J54"/>
  <c r="K54"/>
  <c r="I54"/>
  <c r="F54"/>
  <c r="E54"/>
  <c r="D54"/>
  <c r="V53"/>
  <c r="U53"/>
  <c r="Q53"/>
  <c r="M53"/>
  <c r="O53"/>
  <c r="P53"/>
  <c r="C53"/>
  <c r="N53"/>
  <c r="L53"/>
  <c r="H53"/>
  <c r="G53"/>
  <c r="J53"/>
  <c r="K53"/>
  <c r="I53"/>
  <c r="F53"/>
  <c r="E53"/>
  <c r="D53"/>
  <c r="V52"/>
  <c r="U52"/>
  <c r="Q52"/>
  <c r="M52"/>
  <c r="O52"/>
  <c r="P52"/>
  <c r="C52"/>
  <c r="N52"/>
  <c r="L52"/>
  <c r="H52"/>
  <c r="G52"/>
  <c r="J52"/>
  <c r="K52"/>
  <c r="I52"/>
  <c r="F52"/>
  <c r="E52"/>
  <c r="D52"/>
  <c r="V51"/>
  <c r="U51"/>
  <c r="Q51"/>
  <c r="M51"/>
  <c r="O51"/>
  <c r="P51"/>
  <c r="C51"/>
  <c r="N51"/>
  <c r="L51"/>
  <c r="H51"/>
  <c r="G51"/>
  <c r="J51"/>
  <c r="K51"/>
  <c r="I51"/>
  <c r="F51"/>
  <c r="E51"/>
  <c r="D51"/>
  <c r="V50"/>
  <c r="U50"/>
  <c r="Q50"/>
  <c r="M50"/>
  <c r="O50"/>
  <c r="P50"/>
  <c r="C50"/>
  <c r="N50"/>
  <c r="L50"/>
  <c r="H50"/>
  <c r="G50"/>
  <c r="J50"/>
  <c r="K50"/>
  <c r="I50"/>
  <c r="F50"/>
  <c r="E50"/>
  <c r="D50"/>
  <c r="V49"/>
  <c r="U49"/>
  <c r="Q49"/>
  <c r="M49"/>
  <c r="O49"/>
  <c r="P49"/>
  <c r="C49"/>
  <c r="N49"/>
  <c r="L49"/>
  <c r="H49"/>
  <c r="G49"/>
  <c r="J49"/>
  <c r="K49"/>
  <c r="I49"/>
  <c r="F49"/>
  <c r="E49"/>
  <c r="D49"/>
  <c r="V48"/>
  <c r="U48"/>
  <c r="Q48"/>
  <c r="M48"/>
  <c r="O48"/>
  <c r="P48"/>
  <c r="C48"/>
  <c r="N48"/>
  <c r="L48"/>
  <c r="H48"/>
  <c r="G48"/>
  <c r="J48"/>
  <c r="K48"/>
  <c r="I48"/>
  <c r="F48"/>
  <c r="E48"/>
  <c r="D48"/>
  <c r="V47"/>
  <c r="U47"/>
  <c r="Q47"/>
  <c r="M47"/>
  <c r="O47"/>
  <c r="P47"/>
  <c r="C47"/>
  <c r="N47"/>
  <c r="L47"/>
  <c r="H47"/>
  <c r="G47"/>
  <c r="J47"/>
  <c r="K47"/>
  <c r="I47"/>
  <c r="F47"/>
  <c r="E47"/>
  <c r="D47"/>
  <c r="V46"/>
  <c r="U46"/>
  <c r="Q46"/>
  <c r="M46"/>
  <c r="O46"/>
  <c r="P46"/>
  <c r="C46"/>
  <c r="N46"/>
  <c r="L46"/>
  <c r="H46"/>
  <c r="G46"/>
  <c r="J46"/>
  <c r="K46"/>
  <c r="I46"/>
  <c r="F46"/>
  <c r="E46"/>
  <c r="D46"/>
  <c r="V45"/>
  <c r="U45"/>
  <c r="Q45"/>
  <c r="M45"/>
  <c r="O45"/>
  <c r="P45"/>
  <c r="C45"/>
  <c r="N45"/>
  <c r="L45"/>
  <c r="H45"/>
  <c r="G45"/>
  <c r="J45"/>
  <c r="K45"/>
  <c r="I45"/>
  <c r="F45"/>
  <c r="E45"/>
  <c r="D45"/>
  <c r="V44"/>
  <c r="U44"/>
  <c r="Q44"/>
  <c r="M44"/>
  <c r="O44"/>
  <c r="P44"/>
  <c r="C44"/>
  <c r="N44"/>
  <c r="L44"/>
  <c r="H44"/>
  <c r="G44"/>
  <c r="J44"/>
  <c r="K44"/>
  <c r="I44"/>
  <c r="F44"/>
  <c r="E44"/>
  <c r="D44"/>
  <c r="V43"/>
  <c r="U43"/>
  <c r="Q43"/>
  <c r="M43"/>
  <c r="O43"/>
  <c r="P43"/>
  <c r="C43"/>
  <c r="N43"/>
  <c r="L43"/>
  <c r="H43"/>
  <c r="G43"/>
  <c r="J43"/>
  <c r="K43"/>
  <c r="I43"/>
  <c r="F43"/>
  <c r="E43"/>
  <c r="D43"/>
  <c r="V42"/>
  <c r="U42"/>
  <c r="Q42"/>
  <c r="M42"/>
  <c r="O42"/>
  <c r="P42"/>
  <c r="C42"/>
  <c r="N42"/>
  <c r="L42"/>
  <c r="H42"/>
  <c r="G42"/>
  <c r="J42"/>
  <c r="K42"/>
  <c r="I42"/>
  <c r="F42"/>
  <c r="E42"/>
  <c r="D42"/>
  <c r="V41"/>
  <c r="U41"/>
  <c r="Q41"/>
  <c r="M41"/>
  <c r="O41"/>
  <c r="P41"/>
  <c r="C41"/>
  <c r="N41"/>
  <c r="L41"/>
  <c r="H41"/>
  <c r="G41"/>
  <c r="J41"/>
  <c r="K41"/>
  <c r="I41"/>
  <c r="F41"/>
  <c r="E41"/>
  <c r="D41"/>
  <c r="V40"/>
  <c r="U40"/>
  <c r="Q40"/>
  <c r="M40"/>
  <c r="O40"/>
  <c r="P40"/>
  <c r="C40"/>
  <c r="N40"/>
  <c r="L40"/>
  <c r="H40"/>
  <c r="G40"/>
  <c r="J40"/>
  <c r="K40"/>
  <c r="I40"/>
  <c r="F40"/>
  <c r="E40"/>
  <c r="D40"/>
  <c r="V39"/>
  <c r="U39"/>
  <c r="Q39"/>
  <c r="M39"/>
  <c r="O39"/>
  <c r="P39"/>
  <c r="C39"/>
  <c r="N39"/>
  <c r="L39"/>
  <c r="H39"/>
  <c r="G39"/>
  <c r="J39"/>
  <c r="K39"/>
  <c r="I39"/>
  <c r="F39"/>
  <c r="E39"/>
  <c r="D39"/>
  <c r="V38"/>
  <c r="U38"/>
  <c r="Q38"/>
  <c r="M38"/>
  <c r="O38"/>
  <c r="P38"/>
  <c r="C38"/>
  <c r="N38"/>
  <c r="L38"/>
  <c r="H38"/>
  <c r="G38"/>
  <c r="J38"/>
  <c r="K38"/>
  <c r="I38"/>
  <c r="F38"/>
  <c r="E38"/>
  <c r="D38"/>
  <c r="V37"/>
  <c r="U37"/>
  <c r="Q37"/>
  <c r="M37"/>
  <c r="O37"/>
  <c r="P37"/>
  <c r="C37"/>
  <c r="N37"/>
  <c r="L37"/>
  <c r="H37"/>
  <c r="G37"/>
  <c r="J37"/>
  <c r="K37"/>
  <c r="I37"/>
  <c r="F37"/>
  <c r="E37"/>
  <c r="D37"/>
  <c r="V36"/>
  <c r="U36"/>
  <c r="Q36"/>
  <c r="M36"/>
  <c r="O36"/>
  <c r="P36"/>
  <c r="C36"/>
  <c r="N36"/>
  <c r="L36"/>
  <c r="H36"/>
  <c r="G36"/>
  <c r="J36"/>
  <c r="K36"/>
  <c r="I36"/>
  <c r="F36"/>
  <c r="E36"/>
  <c r="D36"/>
  <c r="V35"/>
  <c r="U35"/>
  <c r="Q35"/>
  <c r="M35"/>
  <c r="O35"/>
  <c r="P35"/>
  <c r="C35"/>
  <c r="N35"/>
  <c r="L35"/>
  <c r="H35"/>
  <c r="G35"/>
  <c r="J35"/>
  <c r="K35"/>
  <c r="I35"/>
  <c r="F35"/>
  <c r="E35"/>
  <c r="D35"/>
  <c r="V34"/>
  <c r="U34"/>
  <c r="Q34"/>
  <c r="M34"/>
  <c r="O34"/>
  <c r="P34"/>
  <c r="C34"/>
  <c r="N34"/>
  <c r="L34"/>
  <c r="H34"/>
  <c r="G34"/>
  <c r="J34"/>
  <c r="K34"/>
  <c r="I34"/>
  <c r="F34"/>
  <c r="E34"/>
  <c r="D34"/>
  <c r="V33"/>
  <c r="U33"/>
  <c r="Q33"/>
  <c r="M33"/>
  <c r="O33"/>
  <c r="P33"/>
  <c r="C33"/>
  <c r="N33"/>
  <c r="L33"/>
  <c r="H33"/>
  <c r="G33"/>
  <c r="J33"/>
  <c r="K33"/>
  <c r="I33"/>
  <c r="F33"/>
  <c r="E33"/>
  <c r="D33"/>
  <c r="V32"/>
  <c r="U32"/>
  <c r="Q32"/>
  <c r="M32"/>
  <c r="O32"/>
  <c r="P32"/>
  <c r="C32"/>
  <c r="N32"/>
  <c r="L32"/>
  <c r="H32"/>
  <c r="G32"/>
  <c r="J32"/>
  <c r="K32"/>
  <c r="I32"/>
  <c r="F32"/>
  <c r="E32"/>
  <c r="D32"/>
  <c r="G31"/>
  <c r="I31"/>
  <c r="J31"/>
  <c r="H31"/>
  <c r="K31"/>
  <c r="D31"/>
  <c r="E31"/>
  <c r="F31"/>
  <c r="V31"/>
  <c r="U31"/>
  <c r="M31"/>
  <c r="C31"/>
  <c r="N31"/>
  <c r="O31"/>
  <c r="P31"/>
  <c r="L31"/>
  <c r="Q31"/>
  <c r="G30"/>
  <c r="I30"/>
  <c r="J30"/>
  <c r="H30"/>
  <c r="K30"/>
  <c r="V30"/>
  <c r="U30"/>
  <c r="M30"/>
  <c r="C30"/>
  <c r="N30"/>
  <c r="O30"/>
  <c r="P30"/>
  <c r="Q30"/>
  <c r="L30"/>
  <c r="D30"/>
  <c r="E30"/>
  <c r="F30"/>
  <c r="G29"/>
  <c r="I29"/>
  <c r="J29"/>
  <c r="H29"/>
  <c r="K29"/>
  <c r="D29"/>
  <c r="E29"/>
  <c r="F29"/>
  <c r="V29"/>
  <c r="U29"/>
  <c r="M29"/>
  <c r="C29"/>
  <c r="N29"/>
  <c r="O29"/>
  <c r="P29"/>
  <c r="L29"/>
  <c r="Q29"/>
  <c r="G28"/>
  <c r="I28"/>
  <c r="J28"/>
  <c r="H28"/>
  <c r="K28"/>
  <c r="D28"/>
  <c r="E28"/>
  <c r="F28"/>
  <c r="V28"/>
  <c r="U28"/>
  <c r="M28"/>
  <c r="C28"/>
  <c r="N28"/>
  <c r="O28"/>
  <c r="P28"/>
  <c r="L28"/>
  <c r="Q28"/>
  <c r="G27"/>
  <c r="I27"/>
  <c r="J27"/>
  <c r="H27"/>
  <c r="K27"/>
  <c r="D27"/>
  <c r="E27"/>
  <c r="F27"/>
  <c r="V27"/>
  <c r="U27"/>
  <c r="M27"/>
  <c r="C27"/>
  <c r="N27"/>
  <c r="O27"/>
  <c r="P27"/>
  <c r="L27"/>
  <c r="Q27"/>
  <c r="G26"/>
  <c r="I26"/>
  <c r="J26"/>
  <c r="H26"/>
  <c r="K26"/>
  <c r="D26"/>
  <c r="E26"/>
  <c r="F26"/>
  <c r="V26"/>
  <c r="U26"/>
  <c r="M26"/>
  <c r="C26"/>
  <c r="N26"/>
  <c r="O26"/>
  <c r="P26"/>
  <c r="L26"/>
  <c r="Q26"/>
  <c r="G25"/>
  <c r="I25"/>
  <c r="J25"/>
  <c r="H25"/>
  <c r="K25"/>
  <c r="D25"/>
  <c r="E25"/>
  <c r="F25"/>
  <c r="V25"/>
  <c r="U25"/>
  <c r="M25"/>
  <c r="C25"/>
  <c r="N25"/>
  <c r="O25"/>
  <c r="P25"/>
  <c r="L25"/>
  <c r="Q25"/>
  <c r="V24"/>
  <c r="U24"/>
  <c r="Q24"/>
  <c r="M24"/>
  <c r="O24"/>
  <c r="P24"/>
  <c r="C24"/>
  <c r="N24"/>
  <c r="L24"/>
  <c r="H24"/>
  <c r="G24"/>
  <c r="J24"/>
  <c r="K24"/>
  <c r="I24"/>
  <c r="D24"/>
  <c r="E24"/>
  <c r="F24"/>
  <c r="V23"/>
  <c r="U23"/>
  <c r="Q23"/>
  <c r="M23"/>
  <c r="O23"/>
  <c r="P23"/>
  <c r="C23"/>
  <c r="N23"/>
  <c r="L23"/>
  <c r="H23"/>
  <c r="G23"/>
  <c r="J23"/>
  <c r="K23"/>
  <c r="I23"/>
  <c r="D23"/>
  <c r="E23"/>
  <c r="F23"/>
  <c r="G22"/>
  <c r="I22"/>
  <c r="J22"/>
  <c r="H22"/>
  <c r="K22"/>
  <c r="D22"/>
  <c r="E22"/>
  <c r="F22"/>
  <c r="V22"/>
  <c r="U22"/>
  <c r="M22"/>
  <c r="C22"/>
  <c r="N22"/>
  <c r="O22"/>
  <c r="P22"/>
  <c r="L22"/>
  <c r="Q22"/>
  <c r="V21"/>
  <c r="U21"/>
  <c r="Q21"/>
  <c r="M21"/>
  <c r="O21"/>
  <c r="P21"/>
  <c r="C21"/>
  <c r="N21"/>
  <c r="L21"/>
  <c r="H21"/>
  <c r="G21"/>
  <c r="J21"/>
  <c r="K21"/>
  <c r="I21"/>
  <c r="D21"/>
  <c r="E21"/>
  <c r="F21"/>
  <c r="V20"/>
  <c r="U20"/>
  <c r="Q20"/>
  <c r="M20"/>
  <c r="O20"/>
  <c r="P20"/>
  <c r="C20"/>
  <c r="N20"/>
  <c r="L20"/>
  <c r="H20"/>
  <c r="G20"/>
  <c r="J20"/>
  <c r="K20"/>
  <c r="I20"/>
  <c r="D20"/>
  <c r="E20"/>
  <c r="F20"/>
  <c r="V19"/>
  <c r="U19"/>
  <c r="Q19"/>
  <c r="M19"/>
  <c r="O19"/>
  <c r="P19"/>
  <c r="C19"/>
  <c r="N19"/>
  <c r="L19"/>
  <c r="H19"/>
  <c r="G19"/>
  <c r="J19"/>
  <c r="K19"/>
  <c r="I19"/>
  <c r="D19"/>
  <c r="E19"/>
  <c r="F19"/>
  <c r="V18"/>
  <c r="U18"/>
  <c r="Q18"/>
  <c r="M18"/>
  <c r="O18"/>
  <c r="P18"/>
  <c r="C18"/>
  <c r="N18"/>
  <c r="L18"/>
  <c r="H18"/>
  <c r="G18"/>
  <c r="J18"/>
  <c r="K18"/>
  <c r="I18"/>
  <c r="D18"/>
  <c r="E18"/>
  <c r="F18"/>
  <c r="V17"/>
  <c r="U17"/>
  <c r="Q17"/>
  <c r="M17"/>
  <c r="O17"/>
  <c r="P17"/>
  <c r="C17"/>
  <c r="N17"/>
  <c r="L17"/>
  <c r="H17"/>
  <c r="G17"/>
  <c r="J17"/>
  <c r="K17"/>
  <c r="I17"/>
  <c r="D17"/>
  <c r="E17"/>
  <c r="F17"/>
  <c r="D16"/>
  <c r="E16"/>
  <c r="F16"/>
  <c r="G16"/>
  <c r="I16"/>
  <c r="J16"/>
  <c r="H16"/>
  <c r="K16"/>
  <c r="V16"/>
  <c r="U16"/>
  <c r="L16"/>
  <c r="C16"/>
  <c r="M16"/>
  <c r="N16"/>
  <c r="O16"/>
  <c r="P16"/>
  <c r="Q16"/>
  <c r="D15"/>
  <c r="E15"/>
  <c r="F15"/>
  <c r="G15"/>
  <c r="I15"/>
  <c r="J15"/>
  <c r="H15"/>
  <c r="K15"/>
  <c r="V15"/>
  <c r="U15"/>
  <c r="L15"/>
  <c r="C15"/>
  <c r="M15"/>
  <c r="N15"/>
  <c r="O15"/>
  <c r="P15"/>
  <c r="Q15"/>
  <c r="D14"/>
  <c r="E14"/>
  <c r="F14"/>
  <c r="G14"/>
  <c r="I14"/>
  <c r="J14"/>
  <c r="H14"/>
  <c r="K14"/>
  <c r="V14"/>
  <c r="U14"/>
  <c r="L14"/>
  <c r="C14"/>
  <c r="M14"/>
  <c r="N14"/>
  <c r="O14"/>
  <c r="P14"/>
  <c r="Q14"/>
  <c r="V13"/>
  <c r="U13"/>
  <c r="Q13"/>
  <c r="M13"/>
  <c r="O13"/>
  <c r="P13"/>
  <c r="C13"/>
  <c r="N13"/>
  <c r="L13"/>
  <c r="H13"/>
  <c r="G13"/>
  <c r="J13"/>
  <c r="K13"/>
  <c r="I13"/>
  <c r="D13"/>
  <c r="E13"/>
  <c r="F13"/>
  <c r="D12"/>
  <c r="E12"/>
  <c r="F12"/>
  <c r="G12"/>
  <c r="I12"/>
  <c r="J12"/>
  <c r="H12"/>
  <c r="K12"/>
  <c r="V12"/>
  <c r="U12"/>
  <c r="L12"/>
  <c r="C12"/>
  <c r="M12"/>
  <c r="N12"/>
  <c r="O12"/>
  <c r="P12"/>
  <c r="Q12"/>
  <c r="D11"/>
  <c r="E11"/>
  <c r="F11"/>
  <c r="G11"/>
  <c r="I11"/>
  <c r="J11"/>
  <c r="H11"/>
  <c r="K11"/>
  <c r="V11"/>
  <c r="U11"/>
  <c r="L11"/>
  <c r="C11"/>
  <c r="M11"/>
  <c r="N11"/>
  <c r="O11"/>
  <c r="P11"/>
  <c r="Q11"/>
  <c r="D10"/>
  <c r="E10"/>
  <c r="F10"/>
  <c r="G10"/>
  <c r="I10"/>
  <c r="J10"/>
  <c r="H10"/>
  <c r="K10"/>
  <c r="V10"/>
  <c r="U10"/>
  <c r="L10"/>
  <c r="C10"/>
  <c r="M10"/>
  <c r="N10"/>
  <c r="O10"/>
  <c r="P10"/>
  <c r="Q10"/>
  <c r="D9"/>
  <c r="E9"/>
  <c r="F9"/>
  <c r="G9"/>
  <c r="I9"/>
  <c r="J9"/>
  <c r="H9"/>
  <c r="K9"/>
  <c r="V9"/>
  <c r="U9"/>
  <c r="L9"/>
  <c r="C9"/>
  <c r="M9"/>
  <c r="N9"/>
  <c r="O9"/>
  <c r="P9"/>
  <c r="Q9"/>
  <c r="D8"/>
  <c r="E8"/>
  <c r="F8"/>
  <c r="G8"/>
  <c r="I8"/>
  <c r="J8"/>
  <c r="H8"/>
  <c r="K8"/>
  <c r="V8"/>
  <c r="U8"/>
  <c r="L8"/>
  <c r="C8"/>
  <c r="M8"/>
  <c r="N8"/>
  <c r="O8"/>
  <c r="P8"/>
  <c r="Q8"/>
  <c r="D7"/>
  <c r="E7"/>
  <c r="F7"/>
  <c r="G7"/>
  <c r="I7"/>
  <c r="J7"/>
  <c r="H7"/>
  <c r="K7"/>
  <c r="V7"/>
  <c r="U7"/>
  <c r="L7"/>
  <c r="C7"/>
  <c r="M7"/>
  <c r="N7"/>
  <c r="O7"/>
  <c r="P7"/>
  <c r="Q7"/>
  <c r="D6"/>
  <c r="E6"/>
  <c r="F6"/>
  <c r="G6"/>
  <c r="I6"/>
  <c r="J6"/>
  <c r="H6"/>
  <c r="K6"/>
  <c r="V6"/>
  <c r="U6"/>
  <c r="L6"/>
  <c r="C6"/>
  <c r="M6"/>
  <c r="N6"/>
  <c r="O6"/>
  <c r="P6"/>
  <c r="Q6"/>
  <c r="D5"/>
  <c r="E5"/>
  <c r="F5"/>
  <c r="G5"/>
  <c r="I5"/>
  <c r="J5"/>
  <c r="H5"/>
  <c r="K5"/>
  <c r="V5"/>
  <c r="U5"/>
  <c r="L5"/>
  <c r="C5"/>
  <c r="M5"/>
  <c r="N5"/>
  <c r="O5"/>
  <c r="P5"/>
  <c r="Q5"/>
  <c r="D4"/>
  <c r="E4"/>
  <c r="F4"/>
  <c r="G4"/>
  <c r="I4"/>
  <c r="J4"/>
  <c r="H4"/>
  <c r="K4"/>
  <c r="V4"/>
  <c r="U4"/>
  <c r="L4"/>
  <c r="C4"/>
  <c r="M4"/>
  <c r="N4"/>
  <c r="O4"/>
  <c r="P4"/>
  <c r="Q4"/>
  <c r="H3"/>
  <c r="G3"/>
  <c r="J3"/>
  <c r="K3"/>
  <c r="I3"/>
  <c r="D3"/>
  <c r="E3"/>
  <c r="F3"/>
  <c r="V3"/>
  <c r="U3"/>
  <c r="C3"/>
  <c r="M3"/>
  <c r="N3"/>
  <c r="L3"/>
  <c r="O3"/>
  <c r="P3"/>
  <c r="Q3"/>
</calcChain>
</file>

<file path=xl/sharedStrings.xml><?xml version="1.0" encoding="utf-8"?>
<sst xmlns="http://schemas.openxmlformats.org/spreadsheetml/2006/main" count="110" uniqueCount="87">
  <si>
    <t>ICAS now' documents are provided as-is without warranty of any kind, not even the implied warranty of merchantability. the author of this 'ICAS now' open source resource or document assumes no responsibility for any consequence resulting from the use, modification, or redistribution of this resource.</t>
    <phoneticPr fontId="4"/>
  </si>
  <si>
    <t>dateG</t>
  </si>
  <si>
    <t>!!!!!!!!!!!!!! end terms of use for 'ICAS now' --&gt;</t>
  </si>
  <si>
    <t>statement of ICAS conformance</t>
  </si>
  <si>
    <t>&lt;!-- begin statement of ICAS conformance !!!!!!!!!!!!!!</t>
  </si>
  <si>
    <t>'ICAS now' conformance per the terms of use for 'ICAS now'.</t>
  </si>
  <si>
    <t>developer statement of copyright</t>
  </si>
  <si>
    <t>&lt;!-- begin developer statement of copyright !!!!!!!!!!!!!!</t>
  </si>
  <si>
    <t>!!!!!!!!!!!!!! end developer statement of copyright --&gt;</t>
  </si>
  <si>
    <t>terms of use for Uniform Calendar organizer—page 2 of 2</t>
  </si>
  <si>
    <t>terms of use for ICAS now</t>
  </si>
  <si>
    <t>&lt;!-- begin terms of use for 'ICAS now' !!!!!!!!!!!!!!</t>
  </si>
  <si>
    <t>type</t>
  </si>
  <si>
    <t>value</t>
  </si>
  <si>
    <t>reference</t>
  </si>
  <si>
    <t>dWk</t>
  </si>
  <si>
    <t>dNum</t>
  </si>
  <si>
    <t>mG</t>
  </si>
  <si>
    <t>White</t>
  </si>
  <si>
    <t>Violet</t>
  </si>
  <si>
    <t>Blue</t>
  </si>
  <si>
    <t>apples</t>
    <phoneticPr fontId="4"/>
  </si>
  <si>
    <t>oranges</t>
    <phoneticPr fontId="4"/>
  </si>
  <si>
    <t>this document was developed with content from an 'ICAS now' source document developed by Alliance for the Advancement of Technology that is subject to terms of use for 'ICAS now' open source development.</t>
    <phoneticPr fontId="4"/>
  </si>
  <si>
    <t>this document is copyright © 2010 UCA and prior, Alliance for the Advancement of Technology, all rights reserved.</t>
    <phoneticPr fontId="4"/>
  </si>
  <si>
    <t>Percent dial timekeeping per ICAS in use via http://www.aatideas.org/iota/icas/icas.xht page reference.</t>
  </si>
  <si>
    <t>UCN dating per ICAS in use via http://www.aatideas.org/iota/icas/icas.xht page reference.</t>
  </si>
  <si>
    <t>UCA dating per ICAS in use via http://www.aatideas.org/iota/icas/icas.xht page reference.</t>
  </si>
  <si>
    <t>IDC timekeeping per ICAS in use via http://www.aatideas.org/iota/icas/icas.xht page reference.</t>
  </si>
  <si>
    <t>do not change items on this page unless you know what you are doing!</t>
    <phoneticPr fontId="4"/>
  </si>
  <si>
    <t>um</t>
    <phoneticPr fontId="4"/>
  </si>
  <si>
    <t>DoUM</t>
    <phoneticPr fontId="4"/>
  </si>
  <si>
    <t>bk</t>
    <phoneticPr fontId="4"/>
  </si>
  <si>
    <t>logGU version UCN 12010 A02 Violet</t>
    <phoneticPr fontId="4"/>
  </si>
  <si>
    <t xml:space="preserve"> </t>
    <phoneticPr fontId="4"/>
  </si>
  <si>
    <t>q</t>
    <phoneticPr fontId="4"/>
  </si>
  <si>
    <t>open-source development implementations of ICAS including AppleScript and Java are not designed for fault tolerance nor are intended for use in high-risk situations calling for fault tolerant software/hardware systems.</t>
    <phoneticPr fontId="4"/>
  </si>
  <si>
    <t>use of ICAS herein is subject to an AAT ICAS public use license.</t>
    <phoneticPr fontId="4"/>
  </si>
  <si>
    <t xml:space="preserve">this revision of the logGU spreadsheet can display calendar information for any designated calendar year within the date system range for the operating system and the spreadsheet application. </t>
    <phoneticPr fontId="4"/>
  </si>
  <si>
    <t>cells with blue background (TEMP columns C–Q are hidden by default) are formatted so that intermediate data need not display or print. copy rows as needed.</t>
    <phoneticPr fontId="4"/>
  </si>
  <si>
    <t>if modifications are made, be sure to check the validity of the resulting spreadsheet.</t>
    <phoneticPr fontId="4"/>
  </si>
  <si>
    <t>4nH</t>
    <phoneticPr fontId="4"/>
  </si>
  <si>
    <t>yLEN</t>
    <phoneticPr fontId="4"/>
  </si>
  <si>
    <t>mBI</t>
    <phoneticPr fontId="4"/>
  </si>
  <si>
    <t>yearG</t>
    <phoneticPr fontId="4"/>
  </si>
  <si>
    <t>ldPr</t>
    <phoneticPr fontId="4"/>
  </si>
  <si>
    <t>NOTE:</t>
    <phoneticPr fontId="4"/>
  </si>
  <si>
    <t>2) that uses of ICAS standards including specifications for 'ICAS now' open source developments are subject to terms of 'ICAS in use' at http://www.aatideas.org/iota/icas/icas.xht and ICAS licensees must agree to abide by ICAS terms of use described in document AAT ICAS 9010.</t>
    <phoneticPr fontId="4"/>
  </si>
  <si>
    <t>3) that any subsequent resource or document represent the use of 'ICAS now' for the developer of that resource or document, and not for the developer of any source resource or document. developers are encouraged to use an appropriate 'statement of ICAS conformance' to reflect these 'ICAS now' terms of use.</t>
    <phoneticPr fontId="4"/>
  </si>
  <si>
    <t>Yellow</t>
  </si>
  <si>
    <t>Orange</t>
  </si>
  <si>
    <t>Red</t>
  </si>
  <si>
    <t>Eve</t>
  </si>
  <si>
    <t>End</t>
  </si>
  <si>
    <t>yearUCN</t>
  </si>
  <si>
    <t>yearG</t>
  </si>
  <si>
    <t>Argo</t>
  </si>
  <si>
    <t>Bear</t>
  </si>
  <si>
    <t>Carina</t>
  </si>
  <si>
    <t>Draco</t>
  </si>
  <si>
    <t>Eridanus</t>
  </si>
  <si>
    <t>Leap</t>
  </si>
  <si>
    <t>this 'ICAS now' resource is an open source document that may only be adapted or modified subject to the following conditions:</t>
    <phoneticPr fontId="4"/>
  </si>
  <si>
    <t>Green</t>
  </si>
  <si>
    <t>1) that this terms of use statement must appear in its entirety on any subsequent version of this 'ICAS now' resource.</t>
    <phoneticPr fontId="4"/>
  </si>
  <si>
    <t>access to and use of this document is only permitted subject to terms of use for 'ICAS now' and subject to conformance with the 'ICAS in use' http://www.aatideas.org/iota/icas/icas.xht page reference. the open-source 'ICAS now' exclusion of warranty applies to this derivative document. exclusion of warranty is moreover subject to terms described at http://www.aatideas.org/iota/icas/icas.xht in effect for the aatideas.org web site. this freeware document is provided at no charge, and users who download, produce, or use the document do so at their own risk. there is no individual support for the complimentary document.</t>
    <phoneticPr fontId="4"/>
  </si>
  <si>
    <t>extensibility of this document to uniform or traditional scales of calendar and clock is subject to limitations. this document is not fully annotated. the publisher reserves the right to change or update the freeware or these terms.</t>
    <phoneticPr fontId="4"/>
  </si>
  <si>
    <t>if values are applied to both TEMP columns A and B, then dateU and dateG information should be displayed. some simple validations of both year and day-of-year values are applied, however be aware that there are limits to the validation methods used.</t>
    <phoneticPr fontId="4"/>
  </si>
  <si>
    <t>the Uniform Calendar (UC), New Calendar (NC), and Inter-Dial Clock (IDC) systems are part of the Integrated Chronological Applications System (ICAS). AAT provides ICAS standards documents subject to terms of use described in document AAT ICAS 9010. please refer to other key AAT ICAS standards documents accessible via the AAT ICAS web site at http://www.aatideas.org/icas for important information about ICAS.</t>
    <phoneticPr fontId="4"/>
  </si>
  <si>
    <t>IMPORTANT: only use or modify this document if you can accept and will also agree to adhere to terms of use for 'ICAS now' described following!!! you may wish to print this 'terms' worksheet for reference in using the spreadsheet.</t>
    <phoneticPr fontId="4"/>
  </si>
  <si>
    <t>!!!!!!!!!!!!!! end statement of ICAS conformance --&gt;</t>
  </si>
  <si>
    <t>using logGU spreadsheet</t>
  </si>
  <si>
    <t>DoY</t>
  </si>
  <si>
    <t>terms of use for logGU spreadsheet template</t>
    <phoneticPr fontId="4"/>
  </si>
  <si>
    <t>(for Mac OS X 10.6 and Microsoft Excel 2008 for Mac, dateG references are supported from 1905 Jan 01 Sun and later. however dateU references may be valid for additional calendar dates. please see the AAT ICAS CHARTdateEPOCH spreadsheet for additional resources.)</t>
    <phoneticPr fontId="4"/>
  </si>
  <si>
    <t>enter a designated year value in TEMP column A (formatted aqua).</t>
    <phoneticPr fontId="4"/>
  </si>
  <si>
    <t>enter a designated day-of-year value in TEMP column B (formatted aqua).</t>
    <phoneticPr fontId="4"/>
  </si>
  <si>
    <t>extensibility of this 'ICAS now' resource to uniform or traditional scales of calendar and clock is subject to limitations.</t>
    <phoneticPr fontId="4"/>
  </si>
  <si>
    <t>ICAS in use' conformance per the http://www.aatideas.org/iota/icas/icas.xht page reference.</t>
    <phoneticPr fontId="4"/>
  </si>
  <si>
    <t>JanFebMarAprMayJunJulAugSepOctNovDec</t>
  </si>
  <si>
    <t>SunMonTueWedThuFriSat</t>
  </si>
  <si>
    <t>ABCDEFGHJKLM</t>
  </si>
  <si>
    <t>NPQRSTUVWXYZ</t>
  </si>
  <si>
    <t>even</t>
  </si>
  <si>
    <t>odd</t>
  </si>
  <si>
    <t>umo</t>
  </si>
  <si>
    <t>dateU</t>
  </si>
</sst>
</file>

<file path=xl/styles.xml><?xml version="1.0" encoding="utf-8"?>
<styleSheet xmlns="http://schemas.openxmlformats.org/spreadsheetml/2006/main">
  <numFmts count="4">
    <numFmt numFmtId="164" formatCode="000"/>
    <numFmt numFmtId="165" formatCode="00"/>
    <numFmt numFmtId="166" formatCode="yyyy/m/d"/>
    <numFmt numFmtId="167" formatCode="0.0"/>
  </numFmts>
  <fonts count="16">
    <font>
      <sz val="10"/>
      <name val="Gill Sans"/>
    </font>
    <font>
      <b/>
      <sz val="10"/>
      <name val="Gill Sans"/>
    </font>
    <font>
      <b/>
      <i/>
      <sz val="10"/>
      <name val="Gill Sans"/>
    </font>
    <font>
      <sz val="10"/>
      <name val="Gill Sans"/>
    </font>
    <font>
      <sz val="8"/>
      <name val="Gill Sans"/>
    </font>
    <font>
      <b/>
      <sz val="7"/>
      <color indexed="49"/>
      <name val="Andale Mono"/>
    </font>
    <font>
      <b/>
      <sz val="7"/>
      <color indexed="41"/>
      <name val="Gill Sans"/>
    </font>
    <font>
      <b/>
      <sz val="7"/>
      <name val="Gill Sans"/>
    </font>
    <font>
      <b/>
      <sz val="7"/>
      <color indexed="22"/>
      <name val="Andale Mono"/>
    </font>
    <font>
      <sz val="7"/>
      <color indexed="49"/>
      <name val="Andale Mono"/>
    </font>
    <font>
      <sz val="7"/>
      <color indexed="41"/>
      <name val="Gill Sans"/>
    </font>
    <font>
      <sz val="7"/>
      <name val="Gill Sans"/>
    </font>
    <font>
      <sz val="7"/>
      <color indexed="22"/>
      <name val="Andale Mono"/>
    </font>
    <font>
      <sz val="7"/>
      <name val="Courier New"/>
    </font>
    <font>
      <b/>
      <sz val="7"/>
      <color indexed="49"/>
      <name val="Gill Sans"/>
    </font>
    <font>
      <sz val="7"/>
      <color indexed="49"/>
      <name val="Gill Sans"/>
    </font>
  </fonts>
  <fills count="4">
    <fill>
      <patternFill patternType="none"/>
    </fill>
    <fill>
      <patternFill patternType="gray125"/>
    </fill>
    <fill>
      <patternFill patternType="solid">
        <fgColor indexed="56"/>
        <bgColor indexed="18"/>
      </patternFill>
    </fill>
    <fill>
      <patternFill patternType="solid">
        <fgColor indexed="56"/>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43"/>
      </right>
      <top style="medium">
        <color indexed="43"/>
      </top>
      <bottom style="thin">
        <color indexed="43"/>
      </bottom>
      <diagonal/>
    </border>
    <border>
      <left style="thin">
        <color indexed="43"/>
      </left>
      <right style="thin">
        <color indexed="43"/>
      </right>
      <top style="medium">
        <color indexed="43"/>
      </top>
      <bottom style="thin">
        <color indexed="43"/>
      </bottom>
      <diagonal/>
    </border>
    <border>
      <left style="thin">
        <color indexed="43"/>
      </left>
      <right/>
      <top style="medium">
        <color indexed="43"/>
      </top>
      <bottom style="thin">
        <color indexed="43"/>
      </bottom>
      <diagonal/>
    </border>
    <border>
      <left/>
      <right style="thin">
        <color indexed="43"/>
      </right>
      <top style="thin">
        <color indexed="43"/>
      </top>
      <bottom style="thin">
        <color indexed="43"/>
      </bottom>
      <diagonal/>
    </border>
    <border>
      <left style="thin">
        <color indexed="43"/>
      </left>
      <right style="thin">
        <color indexed="43"/>
      </right>
      <top style="thin">
        <color indexed="43"/>
      </top>
      <bottom style="thin">
        <color indexed="43"/>
      </bottom>
      <diagonal/>
    </border>
    <border>
      <left style="thin">
        <color indexed="43"/>
      </left>
      <right/>
      <top style="thin">
        <color indexed="43"/>
      </top>
      <bottom style="thin">
        <color indexed="43"/>
      </bottom>
      <diagonal/>
    </border>
  </borders>
  <cellStyleXfs count="1">
    <xf numFmtId="0" fontId="0" fillId="0" borderId="0"/>
  </cellStyleXfs>
  <cellXfs count="38">
    <xf numFmtId="0" fontId="0" fillId="0" borderId="0" xfId="0"/>
    <xf numFmtId="0" fontId="0" fillId="0" borderId="0" xfId="0"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Alignment="1">
      <alignment wrapText="1"/>
    </xf>
    <xf numFmtId="0" fontId="6" fillId="3" borderId="3" xfId="0" applyFont="1" applyFill="1" applyBorder="1" applyAlignment="1">
      <alignment vertical="top" wrapText="1"/>
    </xf>
    <xf numFmtId="0" fontId="6" fillId="3" borderId="4" xfId="0" applyFont="1" applyFill="1" applyBorder="1" applyAlignment="1">
      <alignment vertical="top" wrapText="1"/>
    </xf>
    <xf numFmtId="0" fontId="6" fillId="3" borderId="4" xfId="0" applyFont="1" applyFill="1" applyBorder="1" applyAlignment="1">
      <alignment horizontal="right" vertical="top" wrapText="1"/>
    </xf>
    <xf numFmtId="165" fontId="6" fillId="3" borderId="4" xfId="0" applyNumberFormat="1" applyFont="1" applyFill="1" applyBorder="1" applyAlignment="1">
      <alignment vertical="top" wrapText="1"/>
    </xf>
    <xf numFmtId="0" fontId="6" fillId="3" borderId="5" xfId="0" applyFont="1" applyFill="1" applyBorder="1" applyAlignment="1">
      <alignment horizontal="left" vertical="top" wrapText="1"/>
    </xf>
    <xf numFmtId="0" fontId="7" fillId="0" borderId="2" xfId="0" applyFont="1" applyBorder="1" applyAlignment="1">
      <alignment vertical="top" wrapText="1"/>
    </xf>
    <xf numFmtId="0" fontId="8" fillId="0" borderId="2" xfId="0" applyFont="1" applyBorder="1" applyAlignment="1">
      <alignment horizontal="center" vertical="top" wrapText="1"/>
    </xf>
    <xf numFmtId="164" fontId="9" fillId="0" borderId="0" xfId="0" applyNumberFormat="1" applyFont="1" applyAlignment="1">
      <alignment vertical="top"/>
    </xf>
    <xf numFmtId="0" fontId="10" fillId="3" borderId="6" xfId="0" applyFont="1" applyFill="1" applyBorder="1" applyAlignment="1">
      <alignment vertical="top"/>
    </xf>
    <xf numFmtId="0" fontId="10" fillId="3" borderId="7" xfId="0" applyFont="1" applyFill="1" applyBorder="1" applyAlignment="1">
      <alignment vertical="top"/>
    </xf>
    <xf numFmtId="0" fontId="10" fillId="3" borderId="7" xfId="0" applyFont="1" applyFill="1" applyBorder="1" applyAlignment="1">
      <alignment horizontal="right" vertical="top"/>
    </xf>
    <xf numFmtId="165" fontId="10" fillId="3" borderId="7" xfId="0" applyNumberFormat="1" applyFont="1" applyFill="1" applyBorder="1" applyAlignment="1">
      <alignment vertical="top"/>
    </xf>
    <xf numFmtId="0" fontId="10" fillId="3" borderId="8" xfId="0" applyFont="1" applyFill="1" applyBorder="1" applyAlignment="1">
      <alignment horizontal="left" vertical="top"/>
    </xf>
    <xf numFmtId="0" fontId="11" fillId="0" borderId="0" xfId="0" applyFont="1" applyAlignment="1">
      <alignment vertical="top"/>
    </xf>
    <xf numFmtId="164" fontId="12" fillId="0" borderId="0" xfId="0" applyNumberFormat="1" applyFont="1" applyAlignment="1">
      <alignment horizontal="center" vertical="top"/>
    </xf>
    <xf numFmtId="0" fontId="13" fillId="0" borderId="0" xfId="0" applyFont="1" applyAlignment="1">
      <alignment vertical="top"/>
    </xf>
    <xf numFmtId="0" fontId="12" fillId="0" borderId="0" xfId="0" applyFont="1" applyAlignment="1">
      <alignment horizontal="center" vertical="top"/>
    </xf>
    <xf numFmtId="164" fontId="5" fillId="2" borderId="0" xfId="0" applyNumberFormat="1" applyFont="1" applyFill="1" applyBorder="1" applyAlignment="1">
      <alignment horizontal="right" vertical="top" wrapText="1"/>
    </xf>
    <xf numFmtId="164" fontId="9" fillId="2" borderId="0" xfId="0" applyNumberFormat="1" applyFont="1" applyFill="1" applyAlignment="1">
      <alignment vertical="top"/>
    </xf>
    <xf numFmtId="0" fontId="14" fillId="0" borderId="2" xfId="0" applyFont="1" applyBorder="1" applyAlignment="1">
      <alignment vertical="top" wrapText="1"/>
    </xf>
    <xf numFmtId="0" fontId="15" fillId="0" borderId="0" xfId="0" applyFont="1" applyAlignment="1">
      <alignment vertical="top"/>
    </xf>
    <xf numFmtId="164" fontId="14" fillId="0" borderId="1" xfId="0" applyNumberFormat="1" applyFont="1" applyBorder="1" applyAlignment="1">
      <alignment horizontal="right" vertical="top" wrapText="1"/>
    </xf>
    <xf numFmtId="0" fontId="15" fillId="0" borderId="0" xfId="0" applyNumberFormat="1" applyFont="1" applyAlignment="1">
      <alignment vertical="top"/>
    </xf>
    <xf numFmtId="166" fontId="9" fillId="2" borderId="0" xfId="0" applyNumberFormat="1" applyFont="1" applyFill="1" applyAlignment="1">
      <alignment horizontal="left" vertical="top"/>
    </xf>
    <xf numFmtId="0" fontId="10" fillId="3" borderId="6" xfId="0" applyNumberFormat="1" applyFont="1" applyFill="1" applyBorder="1" applyAlignment="1">
      <alignment vertical="top"/>
    </xf>
    <xf numFmtId="0" fontId="10" fillId="3" borderId="7" xfId="0" applyNumberFormat="1" applyFont="1" applyFill="1" applyBorder="1" applyAlignment="1">
      <alignment vertical="top"/>
    </xf>
    <xf numFmtId="0" fontId="2" fillId="0" borderId="0" xfId="0" applyFont="1" applyAlignment="1">
      <alignment horizontal="left"/>
    </xf>
    <xf numFmtId="0" fontId="3" fillId="0" borderId="0" xfId="0" applyFont="1" applyAlignment="1">
      <alignment horizontal="left" wrapText="1"/>
    </xf>
    <xf numFmtId="0" fontId="0" fillId="0" borderId="0" xfId="0" quotePrefix="1" applyAlignment="1">
      <alignment horizontal="left" wrapText="1"/>
    </xf>
    <xf numFmtId="167" fontId="11" fillId="0" borderId="0" xfId="0" applyNumberFormat="1" applyFont="1" applyAlignment="1">
      <alignment vertical="top"/>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55"/>
  <sheetViews>
    <sheetView view="pageLayout" workbookViewId="0">
      <selection activeCell="A5" sqref="A5"/>
    </sheetView>
  </sheetViews>
  <sheetFormatPr baseColWidth="10" defaultRowHeight="12"/>
  <cols>
    <col min="1" max="1" width="79.6640625" customWidth="1"/>
  </cols>
  <sheetData>
    <row r="1" spans="1:1" ht="13" thickBot="1">
      <c r="A1" s="4" t="s">
        <v>73</v>
      </c>
    </row>
    <row r="2" spans="1:1" ht="36">
      <c r="A2" s="5" t="s">
        <v>69</v>
      </c>
    </row>
    <row r="3" spans="1:1">
      <c r="A3" s="5"/>
    </row>
    <row r="4" spans="1:1">
      <c r="A4" s="6" t="s">
        <v>71</v>
      </c>
    </row>
    <row r="5" spans="1:1" ht="24">
      <c r="A5" s="35" t="s">
        <v>38</v>
      </c>
    </row>
    <row r="6" spans="1:1" ht="36">
      <c r="A6" s="35" t="s">
        <v>74</v>
      </c>
    </row>
    <row r="7" spans="1:1">
      <c r="A7" s="5" t="s">
        <v>75</v>
      </c>
    </row>
    <row r="8" spans="1:1">
      <c r="A8" s="5" t="s">
        <v>76</v>
      </c>
    </row>
    <row r="9" spans="1:1" ht="36">
      <c r="A9" s="5" t="s">
        <v>67</v>
      </c>
    </row>
    <row r="10" spans="1:1" ht="24">
      <c r="A10" s="5" t="s">
        <v>39</v>
      </c>
    </row>
    <row r="11" spans="1:1">
      <c r="A11" s="5" t="s">
        <v>40</v>
      </c>
    </row>
    <row r="12" spans="1:1">
      <c r="A12" s="5"/>
    </row>
    <row r="13" spans="1:1">
      <c r="A13" s="6" t="s">
        <v>6</v>
      </c>
    </row>
    <row r="14" spans="1:1">
      <c r="A14" s="5" t="s">
        <v>7</v>
      </c>
    </row>
    <row r="15" spans="1:1" ht="24">
      <c r="A15" s="5" t="s">
        <v>23</v>
      </c>
    </row>
    <row r="16" spans="1:1">
      <c r="A16" s="5"/>
    </row>
    <row r="17" spans="1:1">
      <c r="A17" s="5" t="s">
        <v>24</v>
      </c>
    </row>
    <row r="18" spans="1:1" ht="72">
      <c r="A18" s="5" t="s">
        <v>65</v>
      </c>
    </row>
    <row r="19" spans="1:1">
      <c r="A19" s="5"/>
    </row>
    <row r="20" spans="1:1">
      <c r="A20" s="5"/>
    </row>
    <row r="21" spans="1:1" ht="24">
      <c r="A21" s="5" t="s">
        <v>66</v>
      </c>
    </row>
    <row r="22" spans="1:1">
      <c r="A22" s="5"/>
    </row>
    <row r="23" spans="1:1">
      <c r="A23" s="5" t="s">
        <v>8</v>
      </c>
    </row>
    <row r="24" spans="1:1">
      <c r="A24" s="5" t="s">
        <v>9</v>
      </c>
    </row>
    <row r="25" spans="1:1">
      <c r="A25" s="5"/>
    </row>
    <row r="26" spans="1:1">
      <c r="A26" s="6" t="s">
        <v>10</v>
      </c>
    </row>
    <row r="27" spans="1:1">
      <c r="A27" s="5" t="s">
        <v>11</v>
      </c>
    </row>
    <row r="28" spans="1:1" ht="24">
      <c r="A28" s="5" t="s">
        <v>62</v>
      </c>
    </row>
    <row r="29" spans="1:1" ht="24">
      <c r="A29" s="5" t="s">
        <v>64</v>
      </c>
    </row>
    <row r="30" spans="1:1" ht="36">
      <c r="A30" s="5" t="s">
        <v>47</v>
      </c>
    </row>
    <row r="31" spans="1:1" ht="36">
      <c r="A31" s="5" t="s">
        <v>48</v>
      </c>
    </row>
    <row r="32" spans="1:1" ht="36">
      <c r="A32" s="5" t="s">
        <v>0</v>
      </c>
    </row>
    <row r="33" spans="1:1" ht="24">
      <c r="A33" s="5" t="s">
        <v>77</v>
      </c>
    </row>
    <row r="34" spans="1:1">
      <c r="A34" s="5" t="s">
        <v>2</v>
      </c>
    </row>
    <row r="35" spans="1:1">
      <c r="A35" s="5"/>
    </row>
    <row r="36" spans="1:1">
      <c r="A36" s="5" t="s">
        <v>3</v>
      </c>
    </row>
    <row r="37" spans="1:1">
      <c r="A37" s="5" t="s">
        <v>4</v>
      </c>
    </row>
    <row r="38" spans="1:1">
      <c r="A38" s="5" t="s">
        <v>5</v>
      </c>
    </row>
    <row r="39" spans="1:1">
      <c r="A39" s="36" t="s">
        <v>78</v>
      </c>
    </row>
    <row r="40" spans="1:1">
      <c r="A40" s="5" t="s">
        <v>26</v>
      </c>
    </row>
    <row r="41" spans="1:1">
      <c r="A41" s="5" t="s">
        <v>27</v>
      </c>
    </row>
    <row r="42" spans="1:1">
      <c r="A42" s="5" t="s">
        <v>28</v>
      </c>
    </row>
    <row r="43" spans="1:1">
      <c r="A43" s="5" t="s">
        <v>25</v>
      </c>
    </row>
    <row r="44" spans="1:1" ht="48">
      <c r="A44" s="5" t="s">
        <v>68</v>
      </c>
    </row>
    <row r="45" spans="1:1">
      <c r="A45" s="5"/>
    </row>
    <row r="46" spans="1:1">
      <c r="A46" s="5"/>
    </row>
    <row r="47" spans="1:1" ht="24">
      <c r="A47" s="7" t="s">
        <v>36</v>
      </c>
    </row>
    <row r="48" spans="1:1">
      <c r="A48" s="7"/>
    </row>
    <row r="49" spans="1:1">
      <c r="A49" s="7"/>
    </row>
    <row r="50" spans="1:1">
      <c r="A50" s="7" t="s">
        <v>37</v>
      </c>
    </row>
    <row r="51" spans="1:1">
      <c r="A51" s="7" t="s">
        <v>70</v>
      </c>
    </row>
    <row r="52" spans="1:1">
      <c r="A52" s="7"/>
    </row>
    <row r="53" spans="1:1">
      <c r="A53" s="7"/>
    </row>
    <row r="54" spans="1:1">
      <c r="A54" s="7" t="s">
        <v>33</v>
      </c>
    </row>
    <row r="55" spans="1:1">
      <c r="A55" s="7" t="s">
        <v>34</v>
      </c>
    </row>
  </sheetData>
  <sheetProtection password="DE05" sheet="1" objects="1" scenarios="1"/>
  <phoneticPr fontId="4"/>
  <pageMargins left="0.75" right="0.75" top="1" bottom="1" header="0.5" footer="0.5"/>
  <pageSetup orientation="portrait" horizontalDpi="4294967292" verticalDpi="4294967292"/>
  <headerFooter>
    <oddHeader>&amp;L© 2010 UCA and prior, _x000D_AAT at www.aatideas.org, all rights reserved.&amp;C&amp;A&amp;Rbuilt with 'ICAS now' _x000D_open-source resources</oddHeader>
    <oddFooter>&amp;L&amp;F&amp;Cpage &amp;P of &amp;N_x000D_&amp;"Gill Sans,Bold Italic"aatideas.org&amp;R'ICAS in use' per terms via_x000D_http://www.aatideas.org/iota/icas.xht</oddFooter>
  </headerFooter>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39"/>
  <sheetViews>
    <sheetView view="pageLayout" workbookViewId="0">
      <selection activeCell="B15" sqref="B15"/>
    </sheetView>
  </sheetViews>
  <sheetFormatPr baseColWidth="10" defaultColWidth="11" defaultRowHeight="12"/>
  <cols>
    <col min="1" max="1" width="14.33203125" style="1" customWidth="1"/>
    <col min="2" max="2" width="43.33203125" style="1" customWidth="1"/>
    <col min="3" max="16384" width="11" style="1"/>
  </cols>
  <sheetData>
    <row r="1" spans="1:3" s="3" customFormat="1" ht="13" thickBot="1">
      <c r="A1" s="2" t="s">
        <v>12</v>
      </c>
      <c r="B1" s="3" t="s">
        <v>14</v>
      </c>
      <c r="C1" s="3" t="s">
        <v>13</v>
      </c>
    </row>
    <row r="3" spans="1:3">
      <c r="A3" s="1" t="s">
        <v>46</v>
      </c>
      <c r="B3" s="34" t="s">
        <v>29</v>
      </c>
    </row>
    <row r="4" spans="1:3">
      <c r="C4" s="1" t="s">
        <v>18</v>
      </c>
    </row>
    <row r="5" spans="1:3">
      <c r="B5" s="1" t="s">
        <v>79</v>
      </c>
      <c r="C5" s="1" t="s">
        <v>19</v>
      </c>
    </row>
    <row r="6" spans="1:3">
      <c r="C6" s="1" t="s">
        <v>20</v>
      </c>
    </row>
    <row r="7" spans="1:3">
      <c r="B7" s="1" t="s">
        <v>80</v>
      </c>
      <c r="C7" s="1" t="s">
        <v>63</v>
      </c>
    </row>
    <row r="8" spans="1:3">
      <c r="C8" s="1" t="s">
        <v>49</v>
      </c>
    </row>
    <row r="9" spans="1:3">
      <c r="A9" s="1" t="s">
        <v>83</v>
      </c>
      <c r="B9" s="1" t="s">
        <v>81</v>
      </c>
      <c r="C9" s="1" t="s">
        <v>50</v>
      </c>
    </row>
    <row r="10" spans="1:3">
      <c r="A10" s="1" t="s">
        <v>84</v>
      </c>
      <c r="B10" s="1" t="s">
        <v>82</v>
      </c>
      <c r="C10" s="1" t="s">
        <v>51</v>
      </c>
    </row>
    <row r="11" spans="1:3">
      <c r="C11" s="1" t="s">
        <v>18</v>
      </c>
    </row>
    <row r="12" spans="1:3">
      <c r="C12" s="1" t="s">
        <v>19</v>
      </c>
    </row>
    <row r="13" spans="1:3">
      <c r="C13" s="1" t="s">
        <v>20</v>
      </c>
    </row>
    <row r="14" spans="1:3">
      <c r="C14" s="1" t="s">
        <v>63</v>
      </c>
    </row>
    <row r="15" spans="1:3">
      <c r="C15" s="1" t="s">
        <v>49</v>
      </c>
    </row>
    <row r="16" spans="1:3">
      <c r="C16" s="1" t="s">
        <v>50</v>
      </c>
    </row>
    <row r="17" spans="3:3">
      <c r="C17" s="1" t="s">
        <v>51</v>
      </c>
    </row>
    <row r="18" spans="3:3">
      <c r="C18" s="1" t="s">
        <v>18</v>
      </c>
    </row>
    <row r="19" spans="3:3">
      <c r="C19" s="1" t="s">
        <v>19</v>
      </c>
    </row>
    <row r="20" spans="3:3">
      <c r="C20" s="1" t="s">
        <v>20</v>
      </c>
    </row>
    <row r="21" spans="3:3">
      <c r="C21" s="1" t="s">
        <v>63</v>
      </c>
    </row>
    <row r="22" spans="3:3">
      <c r="C22" s="1" t="s">
        <v>49</v>
      </c>
    </row>
    <row r="23" spans="3:3">
      <c r="C23" s="1" t="s">
        <v>50</v>
      </c>
    </row>
    <row r="24" spans="3:3">
      <c r="C24" s="1" t="s">
        <v>51</v>
      </c>
    </row>
    <row r="25" spans="3:3">
      <c r="C25" s="1" t="s">
        <v>18</v>
      </c>
    </row>
    <row r="26" spans="3:3">
      <c r="C26" s="1" t="s">
        <v>19</v>
      </c>
    </row>
    <row r="27" spans="3:3">
      <c r="C27" s="1" t="s">
        <v>20</v>
      </c>
    </row>
    <row r="28" spans="3:3">
      <c r="C28" s="1" t="s">
        <v>63</v>
      </c>
    </row>
    <row r="29" spans="3:3">
      <c r="C29" s="1" t="s">
        <v>49</v>
      </c>
    </row>
    <row r="30" spans="3:3">
      <c r="C30" s="1" t="s">
        <v>50</v>
      </c>
    </row>
    <row r="31" spans="3:3">
      <c r="C31" s="1" t="s">
        <v>51</v>
      </c>
    </row>
    <row r="32" spans="3:3">
      <c r="C32" s="1" t="s">
        <v>52</v>
      </c>
    </row>
    <row r="33" spans="3:3">
      <c r="C33" s="1" t="s">
        <v>53</v>
      </c>
    </row>
    <row r="34" spans="3:3">
      <c r="C34" s="1" t="s">
        <v>56</v>
      </c>
    </row>
    <row r="35" spans="3:3">
      <c r="C35" s="1" t="s">
        <v>57</v>
      </c>
    </row>
    <row r="36" spans="3:3">
      <c r="C36" s="1" t="s">
        <v>58</v>
      </c>
    </row>
    <row r="37" spans="3:3">
      <c r="C37" s="1" t="s">
        <v>59</v>
      </c>
    </row>
    <row r="38" spans="3:3">
      <c r="C38" s="1" t="s">
        <v>60</v>
      </c>
    </row>
    <row r="39" spans="3:3">
      <c r="C39" s="1" t="s">
        <v>61</v>
      </c>
    </row>
  </sheetData>
  <sheetProtection password="DE05" sheet="1" objects="1" scenarios="1"/>
  <phoneticPr fontId="4"/>
  <pageMargins left="0.59055118110236227" right="0.59055118110236227" top="0.98425196850393704" bottom="0.98425196850393704" header="0.59055118110236227" footer="0.59055118110236227"/>
  <pageSetup orientation="portrait" horizontalDpi="4294967292" verticalDpi="4294967292"/>
  <headerFooter>
    <oddHeader>&amp;L&amp;9© 2010 UCA and prior, _x000D_AAT at www.aatideas.org, all rights reserved.&amp;C&amp;9&amp;A&amp;R&amp;9built with 'ICAS now' _x000D_open-source resources</oddHeader>
    <oddFooter>&amp;L&amp;9&amp;F&amp;C&amp;9page &amp;P of &amp;N_x000D_&amp;"Gill Sans,Bold Italic"aatideas.org&amp;R&amp;9'ICAS in use' per terms via_x000D_http://www.aatideas.org/iota/icas/icas.xht</oddFooter>
  </headerFooter>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110"/>
  <sheetViews>
    <sheetView tabSelected="1" zoomScale="125" zoomScaleNormal="125" zoomScalePageLayoutView="125" workbookViewId="0">
      <selection activeCell="R15" sqref="R15"/>
    </sheetView>
  </sheetViews>
  <sheetFormatPr baseColWidth="10" defaultColWidth="11" defaultRowHeight="9"/>
  <cols>
    <col min="1" max="1" width="3.83203125" style="28" customWidth="1"/>
    <col min="2" max="2" width="3.83203125" style="15" customWidth="1"/>
    <col min="3" max="3" width="9.83203125" style="26" hidden="1" customWidth="1"/>
    <col min="4" max="6" width="4" style="26" hidden="1" customWidth="1"/>
    <col min="7" max="7" width="7.83203125" style="26" hidden="1" customWidth="1"/>
    <col min="8" max="8" width="8" style="16" hidden="1" customWidth="1"/>
    <col min="9" max="9" width="6" style="17" hidden="1" customWidth="1"/>
    <col min="10" max="10" width="5" style="17" hidden="1" customWidth="1"/>
    <col min="11" max="11" width="6" style="17" hidden="1" customWidth="1"/>
    <col min="12" max="12" width="8" style="17" hidden="1" customWidth="1"/>
    <col min="13" max="13" width="4" style="17" hidden="1" customWidth="1"/>
    <col min="14" max="14" width="6.83203125" style="18" hidden="1" customWidth="1"/>
    <col min="15" max="15" width="4" style="19" hidden="1" customWidth="1"/>
    <col min="16" max="16" width="8" style="20" hidden="1" customWidth="1"/>
    <col min="17" max="17" width="13.83203125" style="21" customWidth="1"/>
    <col min="18" max="18" width="23.83203125" style="21" customWidth="1"/>
    <col min="19" max="19" width="13.1640625" style="21" customWidth="1"/>
    <col min="20" max="20" width="2.83203125" style="21" customWidth="1"/>
    <col min="21" max="21" width="3.83203125" style="24" customWidth="1"/>
    <col min="22" max="22" width="13.83203125" style="23" customWidth="1"/>
    <col min="23" max="16384" width="11" style="21"/>
  </cols>
  <sheetData>
    <row r="1" spans="1:22" s="13" customFormat="1" ht="19" thickBot="1">
      <c r="A1" s="27" t="s">
        <v>44</v>
      </c>
      <c r="B1" s="29" t="s">
        <v>72</v>
      </c>
      <c r="C1" s="25" t="s">
        <v>43</v>
      </c>
      <c r="D1" s="25" t="s">
        <v>41</v>
      </c>
      <c r="E1" s="25">
        <v>400</v>
      </c>
      <c r="F1" s="25" t="s">
        <v>42</v>
      </c>
      <c r="G1" s="25" t="s">
        <v>45</v>
      </c>
      <c r="H1" s="8" t="s">
        <v>55</v>
      </c>
      <c r="I1" s="9" t="s">
        <v>17</v>
      </c>
      <c r="J1" s="9" t="s">
        <v>16</v>
      </c>
      <c r="K1" s="9" t="s">
        <v>15</v>
      </c>
      <c r="L1" s="9" t="s">
        <v>54</v>
      </c>
      <c r="M1" s="9" t="s">
        <v>85</v>
      </c>
      <c r="N1" s="10" t="s">
        <v>30</v>
      </c>
      <c r="O1" s="11" t="s">
        <v>31</v>
      </c>
      <c r="P1" s="12" t="s">
        <v>32</v>
      </c>
      <c r="Q1" s="13" t="s">
        <v>86</v>
      </c>
      <c r="R1" s="13" t="s">
        <v>21</v>
      </c>
      <c r="S1" s="13" t="s">
        <v>22</v>
      </c>
      <c r="T1" s="13" t="s">
        <v>35</v>
      </c>
      <c r="U1" s="14" t="s">
        <v>72</v>
      </c>
      <c r="V1" s="13" t="s">
        <v>1</v>
      </c>
    </row>
    <row r="3" spans="1:22">
      <c r="A3" s="30">
        <v>2010</v>
      </c>
      <c r="B3" s="15">
        <v>1</v>
      </c>
      <c r="C3" s="26" t="str">
        <f>IF(ISBLANK(A3)*1,"?",IF((A3/2)=INT(A3/2),refs!$B$9,refs!$B$10))</f>
        <v>ABCDEFGHJKLM</v>
      </c>
      <c r="D3" s="26" t="str">
        <f>IF((A3/4)=(INT(A3/4))*AND(NOT((A3/100)=(INT(A3/100)))),"TRUE","FALSE")</f>
        <v>FALSE</v>
      </c>
      <c r="E3" s="26" t="str">
        <f>IF((A3/400)=(INT(A3/400)),"TRUE","FALSE")</f>
        <v>FALSE</v>
      </c>
      <c r="F3" s="26">
        <f>IF(A3&lt;1,"?",IF(D3="TRUE",366,IF(E3="TRUE",366,365)))</f>
        <v>365</v>
      </c>
      <c r="G3" s="31">
        <f>DATE((A3-1),12,31)</f>
        <v>38716</v>
      </c>
      <c r="H3" s="32">
        <f>A3</f>
        <v>2010</v>
      </c>
      <c r="I3" s="17" t="str">
        <f>MID(refs!$B$5,(MONTH(G3+(B3)))*3-2,3)</f>
        <v>Jan</v>
      </c>
      <c r="J3" s="17" t="str">
        <f>RIGHT((DAY(G3 + B3))+100,2)</f>
        <v>01</v>
      </c>
      <c r="K3" s="17" t="str">
        <f>MID(refs!$B$7,WEEKDAY(DATE(H3,MONTH(G3+B3),J3),1)*3-2,3)</f>
        <v>Fri</v>
      </c>
      <c r="L3" s="33">
        <f>A3+10000</f>
        <v>12010</v>
      </c>
      <c r="M3" s="17">
        <f>IF(CEILING(B3/30,1)&lt;12,CEILING(B3/30,1),12)</f>
        <v>1</v>
      </c>
      <c r="N3" s="18" t="str">
        <f>MID(C3,M3,1)</f>
        <v>A</v>
      </c>
      <c r="O3" s="19">
        <f>B3 - (M3*30)+30</f>
        <v>1</v>
      </c>
      <c r="P3" s="20" t="str">
        <f>INDEX(refs!$C$4:$C$39,O3)</f>
        <v>White</v>
      </c>
      <c r="Q3" s="21" t="str">
        <f>IF((B3&lt;1), "?", IF(B3&gt;F3, "?", "UCN "&amp;L3&amp;" "&amp;N3&amp;RIGHT(O3+100, 2)&amp;" " &amp;P3))</f>
        <v>UCN 12010 A01 White</v>
      </c>
      <c r="U3" s="22">
        <f>IF(B3&lt;1, "?", IF(B3&gt;F3, "?", B3))</f>
        <v>1</v>
      </c>
      <c r="V3" s="23" t="str">
        <f>IF(B3&lt;1,"?",IF(B3&gt;F3,"?",("AD "&amp;A3&amp;" "&amp;I3&amp;" "&amp;(RIGHT(J3+100,2))&amp;" "&amp;K3)))</f>
        <v>AD 2010 Jan 01 Fri</v>
      </c>
    </row>
    <row r="4" spans="1:22">
      <c r="A4" s="30">
        <v>2010</v>
      </c>
      <c r="B4" s="15">
        <v>1</v>
      </c>
      <c r="C4" s="26" t="str">
        <f>IF(ISBLANK(A4)*1,"?",IF((A4/2)=INT(A4/2),refs!$B$9,refs!$B$10))</f>
        <v>ABCDEFGHJKLM</v>
      </c>
      <c r="D4" s="26" t="str">
        <f t="shared" ref="D4:D66" si="0">IF((A4/4)=(INT(A4/4))*AND(NOT((A4/100)=(INT(A4/100)))),"TRUE","FALSE")</f>
        <v>FALSE</v>
      </c>
      <c r="E4" s="26" t="str">
        <f t="shared" ref="E4:E66" si="1">IF((A4/400)=(INT(A4/400)),"TRUE","FALSE")</f>
        <v>FALSE</v>
      </c>
      <c r="F4" s="26">
        <f t="shared" ref="F4:F66" si="2">IF(A4&lt;1,"?",IF(D4="TRUE",366,IF(E4="TRUE",366,365)))</f>
        <v>365</v>
      </c>
      <c r="G4" s="31">
        <f t="shared" ref="G4:G66" si="3">DATE((A4-1),12,31)</f>
        <v>38716</v>
      </c>
      <c r="H4" s="32">
        <f t="shared" ref="H4:H66" si="4">A4</f>
        <v>2010</v>
      </c>
      <c r="I4" s="17" t="str">
        <f>MID(refs!$B$5,(MONTH(G4+(B4)))*3-2,3)</f>
        <v>Jan</v>
      </c>
      <c r="J4" s="17" t="str">
        <f t="shared" ref="J4:J66" si="5">RIGHT((DAY(G4 + B4))+100,2)</f>
        <v>01</v>
      </c>
      <c r="K4" s="17" t="str">
        <f>MID(refs!$B$7,WEEKDAY(DATE(H4,MONTH(G4+B4),J4),1)*3-2,3)</f>
        <v>Fri</v>
      </c>
      <c r="L4" s="33">
        <f t="shared" ref="L4:L66" si="6">A4+10000</f>
        <v>12010</v>
      </c>
      <c r="M4" s="17">
        <f t="shared" ref="M4:M66" si="7">IF(CEILING(B4/30,1)&lt;12,CEILING(B4/30,1),12)</f>
        <v>1</v>
      </c>
      <c r="N4" s="18" t="str">
        <f t="shared" ref="N4:N66" si="8">MID(C4,M4,1)</f>
        <v>A</v>
      </c>
      <c r="O4" s="19">
        <f t="shared" ref="O4:O66" si="9">B4 - (M4*30)+30</f>
        <v>1</v>
      </c>
      <c r="P4" s="20" t="str">
        <f>INDEX(refs!$C$4:$C$39,O4)</f>
        <v>White</v>
      </c>
      <c r="Q4" s="21" t="str">
        <f t="shared" ref="Q4:Q66" si="10">IF((B4&lt;1), "?", IF(B4&gt;F4, "?", "UCN "&amp;L4&amp;" "&amp;N4&amp;RIGHT(O4+100, 2)&amp;" " &amp;P4))</f>
        <v>UCN 12010 A01 White</v>
      </c>
      <c r="T4" s="37"/>
      <c r="U4" s="22">
        <f t="shared" ref="U4:U66" si="11">IF(B4&lt;1, "?", IF(B4&gt;F4, "?", B4))</f>
        <v>1</v>
      </c>
      <c r="V4" s="23" t="str">
        <f t="shared" ref="V4:V66" si="12">IF(B4&lt;1,"?",IF(B4&gt;F4,"?",("AD "&amp;A4&amp;" "&amp;I4&amp;" "&amp;(RIGHT(J4+100,2))&amp;" "&amp;K4)))</f>
        <v>AD 2010 Jan 01 Fri</v>
      </c>
    </row>
    <row r="5" spans="1:22">
      <c r="A5" s="30">
        <v>2010</v>
      </c>
      <c r="B5" s="15">
        <v>1</v>
      </c>
      <c r="C5" s="26" t="str">
        <f>IF(ISBLANK(A5)*1,"?",IF((A5/2)=INT(A5/2),refs!$B$9,refs!$B$10))</f>
        <v>ABCDEFGHJKLM</v>
      </c>
      <c r="D5" s="26" t="str">
        <f t="shared" si="0"/>
        <v>FALSE</v>
      </c>
      <c r="E5" s="26" t="str">
        <f t="shared" si="1"/>
        <v>FALSE</v>
      </c>
      <c r="F5" s="26">
        <f t="shared" si="2"/>
        <v>365</v>
      </c>
      <c r="G5" s="31">
        <f t="shared" si="3"/>
        <v>38716</v>
      </c>
      <c r="H5" s="32">
        <f t="shared" si="4"/>
        <v>2010</v>
      </c>
      <c r="I5" s="17" t="str">
        <f>MID(refs!$B$5,(MONTH(G5+(B5)))*3-2,3)</f>
        <v>Jan</v>
      </c>
      <c r="J5" s="17" t="str">
        <f t="shared" si="5"/>
        <v>01</v>
      </c>
      <c r="K5" s="17" t="str">
        <f>MID(refs!$B$7,WEEKDAY(DATE(H5,MONTH(G5+B5),J5),1)*3-2,3)</f>
        <v>Fri</v>
      </c>
      <c r="L5" s="33">
        <f t="shared" si="6"/>
        <v>12010</v>
      </c>
      <c r="M5" s="17">
        <f t="shared" si="7"/>
        <v>1</v>
      </c>
      <c r="N5" s="18" t="str">
        <f t="shared" si="8"/>
        <v>A</v>
      </c>
      <c r="O5" s="19">
        <f t="shared" si="9"/>
        <v>1</v>
      </c>
      <c r="P5" s="20" t="str">
        <f>INDEX(refs!$C$4:$C$39,O5)</f>
        <v>White</v>
      </c>
      <c r="Q5" s="21" t="str">
        <f t="shared" si="10"/>
        <v>UCN 12010 A01 White</v>
      </c>
      <c r="T5" s="37"/>
      <c r="U5" s="22">
        <f t="shared" si="11"/>
        <v>1</v>
      </c>
      <c r="V5" s="23" t="str">
        <f t="shared" si="12"/>
        <v>AD 2010 Jan 01 Fri</v>
      </c>
    </row>
    <row r="6" spans="1:22">
      <c r="A6" s="30">
        <v>2010</v>
      </c>
      <c r="B6" s="15">
        <v>7</v>
      </c>
      <c r="C6" s="26" t="str">
        <f>IF(ISBLANK(A6)*1,"?",IF((A6/2)=INT(A6/2),refs!$B$9,refs!$B$10))</f>
        <v>ABCDEFGHJKLM</v>
      </c>
      <c r="D6" s="26" t="str">
        <f t="shared" si="0"/>
        <v>FALSE</v>
      </c>
      <c r="E6" s="26" t="str">
        <f t="shared" si="1"/>
        <v>FALSE</v>
      </c>
      <c r="F6" s="26">
        <f t="shared" si="2"/>
        <v>365</v>
      </c>
      <c r="G6" s="31">
        <f t="shared" si="3"/>
        <v>38716</v>
      </c>
      <c r="H6" s="32">
        <f t="shared" si="4"/>
        <v>2010</v>
      </c>
      <c r="I6" s="17" t="str">
        <f>MID(refs!$B$5,(MONTH(G6+(B6)))*3-2,3)</f>
        <v>Jan</v>
      </c>
      <c r="J6" s="17" t="str">
        <f t="shared" si="5"/>
        <v>07</v>
      </c>
      <c r="K6" s="17" t="str">
        <f>MID(refs!$B$7,WEEKDAY(DATE(H6,MONTH(G6+B6),J6),1)*3-2,3)</f>
        <v>Thu</v>
      </c>
      <c r="L6" s="33">
        <f t="shared" si="6"/>
        <v>12010</v>
      </c>
      <c r="M6" s="17">
        <f t="shared" si="7"/>
        <v>1</v>
      </c>
      <c r="N6" s="18" t="str">
        <f t="shared" si="8"/>
        <v>A</v>
      </c>
      <c r="O6" s="19">
        <f t="shared" si="9"/>
        <v>7</v>
      </c>
      <c r="P6" s="20" t="str">
        <f>INDEX(refs!$C$4:$C$39,O6)</f>
        <v>Red</v>
      </c>
      <c r="Q6" s="21" t="str">
        <f t="shared" si="10"/>
        <v>UCN 12010 A07 Red</v>
      </c>
      <c r="U6" s="22">
        <f t="shared" si="11"/>
        <v>7</v>
      </c>
      <c r="V6" s="23" t="str">
        <f t="shared" si="12"/>
        <v>AD 2010 Jan 07 Thu</v>
      </c>
    </row>
    <row r="7" spans="1:22">
      <c r="A7" s="30">
        <v>2010</v>
      </c>
      <c r="C7" s="26" t="str">
        <f>IF(ISBLANK(A7)*1,"?",IF((A7/2)=INT(A7/2),refs!$B$9,refs!$B$10))</f>
        <v>ABCDEFGHJKLM</v>
      </c>
      <c r="D7" s="26" t="str">
        <f t="shared" si="0"/>
        <v>FALSE</v>
      </c>
      <c r="E7" s="26" t="str">
        <f t="shared" si="1"/>
        <v>FALSE</v>
      </c>
      <c r="F7" s="26">
        <f t="shared" si="2"/>
        <v>365</v>
      </c>
      <c r="G7" s="31">
        <f t="shared" si="3"/>
        <v>38716</v>
      </c>
      <c r="H7" s="32">
        <f t="shared" si="4"/>
        <v>2010</v>
      </c>
      <c r="I7" s="17" t="str">
        <f>MID(refs!$B$5,(MONTH(G7+(B7)))*3-2,3)</f>
        <v>Dec</v>
      </c>
      <c r="J7" s="17" t="str">
        <f t="shared" si="5"/>
        <v>31</v>
      </c>
      <c r="K7" s="17" t="str">
        <f>MID(refs!$B$7,WEEKDAY(DATE(H7,MONTH(G7+B7),J7),1)*3-2,3)</f>
        <v>Fri</v>
      </c>
      <c r="L7" s="33">
        <f t="shared" si="6"/>
        <v>12010</v>
      </c>
      <c r="M7" s="17">
        <f t="shared" si="7"/>
        <v>0</v>
      </c>
      <c r="N7" s="18" t="e">
        <f t="shared" si="8"/>
        <v>#VALUE!</v>
      </c>
      <c r="O7" s="19">
        <f t="shared" si="9"/>
        <v>30</v>
      </c>
      <c r="P7" s="20" t="str">
        <f>INDEX(refs!$C$4:$C$39,O7)</f>
        <v>End</v>
      </c>
      <c r="Q7" s="21" t="str">
        <f t="shared" si="10"/>
        <v>?</v>
      </c>
      <c r="U7" s="22" t="str">
        <f t="shared" si="11"/>
        <v>?</v>
      </c>
      <c r="V7" s="23" t="str">
        <f t="shared" si="12"/>
        <v>?</v>
      </c>
    </row>
    <row r="8" spans="1:22">
      <c r="A8" s="30">
        <v>2010</v>
      </c>
      <c r="C8" s="26" t="str">
        <f>IF(ISBLANK(A8)*1,"?",IF((A8/2)=INT(A8/2),refs!$B$9,refs!$B$10))</f>
        <v>ABCDEFGHJKLM</v>
      </c>
      <c r="D8" s="26" t="str">
        <f t="shared" si="0"/>
        <v>FALSE</v>
      </c>
      <c r="E8" s="26" t="str">
        <f t="shared" si="1"/>
        <v>FALSE</v>
      </c>
      <c r="F8" s="26">
        <f t="shared" si="2"/>
        <v>365</v>
      </c>
      <c r="G8" s="31">
        <f t="shared" si="3"/>
        <v>38716</v>
      </c>
      <c r="H8" s="32">
        <f t="shared" si="4"/>
        <v>2010</v>
      </c>
      <c r="I8" s="17" t="str">
        <f>MID(refs!$B$5,(MONTH(G8+(B8)))*3-2,3)</f>
        <v>Dec</v>
      </c>
      <c r="J8" s="17" t="str">
        <f t="shared" si="5"/>
        <v>31</v>
      </c>
      <c r="K8" s="17" t="str">
        <f>MID(refs!$B$7,WEEKDAY(DATE(H8,MONTH(G8+B8),J8),1)*3-2,3)</f>
        <v>Fri</v>
      </c>
      <c r="L8" s="33">
        <f t="shared" si="6"/>
        <v>12010</v>
      </c>
      <c r="M8" s="17">
        <f t="shared" si="7"/>
        <v>0</v>
      </c>
      <c r="N8" s="18" t="e">
        <f t="shared" si="8"/>
        <v>#VALUE!</v>
      </c>
      <c r="O8" s="19">
        <f t="shared" si="9"/>
        <v>30</v>
      </c>
      <c r="P8" s="20" t="str">
        <f>INDEX(refs!$C$4:$C$39,O8)</f>
        <v>End</v>
      </c>
      <c r="Q8" s="21" t="str">
        <f t="shared" si="10"/>
        <v>?</v>
      </c>
      <c r="U8" s="22" t="str">
        <f t="shared" si="11"/>
        <v>?</v>
      </c>
      <c r="V8" s="23" t="str">
        <f t="shared" si="12"/>
        <v>?</v>
      </c>
    </row>
    <row r="9" spans="1:22">
      <c r="A9" s="30">
        <v>2010</v>
      </c>
      <c r="C9" s="26" t="str">
        <f>IF(ISBLANK(A9)*1,"?",IF((A9/2)=INT(A9/2),refs!$B$9,refs!$B$10))</f>
        <v>ABCDEFGHJKLM</v>
      </c>
      <c r="D9" s="26" t="str">
        <f t="shared" si="0"/>
        <v>FALSE</v>
      </c>
      <c r="E9" s="26" t="str">
        <f t="shared" si="1"/>
        <v>FALSE</v>
      </c>
      <c r="F9" s="26">
        <f t="shared" si="2"/>
        <v>365</v>
      </c>
      <c r="G9" s="31">
        <f t="shared" si="3"/>
        <v>38716</v>
      </c>
      <c r="H9" s="32">
        <f t="shared" si="4"/>
        <v>2010</v>
      </c>
      <c r="I9" s="17" t="str">
        <f>MID(refs!$B$5,(MONTH(G9+(B9)))*3-2,3)</f>
        <v>Dec</v>
      </c>
      <c r="J9" s="17" t="str">
        <f t="shared" si="5"/>
        <v>31</v>
      </c>
      <c r="K9" s="17" t="str">
        <f>MID(refs!$B$7,WEEKDAY(DATE(H9,MONTH(G9+B9),J9),1)*3-2,3)</f>
        <v>Fri</v>
      </c>
      <c r="L9" s="33">
        <f t="shared" si="6"/>
        <v>12010</v>
      </c>
      <c r="M9" s="17">
        <f t="shared" si="7"/>
        <v>0</v>
      </c>
      <c r="N9" s="18" t="e">
        <f t="shared" si="8"/>
        <v>#VALUE!</v>
      </c>
      <c r="O9" s="19">
        <f t="shared" si="9"/>
        <v>30</v>
      </c>
      <c r="P9" s="20" t="str">
        <f>INDEX(refs!$C$4:$C$39,O9)</f>
        <v>End</v>
      </c>
      <c r="Q9" s="21" t="str">
        <f t="shared" si="10"/>
        <v>?</v>
      </c>
      <c r="U9" s="22" t="str">
        <f t="shared" si="11"/>
        <v>?</v>
      </c>
      <c r="V9" s="23" t="str">
        <f t="shared" si="12"/>
        <v>?</v>
      </c>
    </row>
    <row r="10" spans="1:22">
      <c r="A10" s="30">
        <v>2010</v>
      </c>
      <c r="C10" s="26" t="str">
        <f>IF(ISBLANK(A10)*1,"?",IF((A10/2)=INT(A10/2),refs!$B$9,refs!$B$10))</f>
        <v>ABCDEFGHJKLM</v>
      </c>
      <c r="D10" s="26" t="str">
        <f t="shared" si="0"/>
        <v>FALSE</v>
      </c>
      <c r="E10" s="26" t="str">
        <f t="shared" si="1"/>
        <v>FALSE</v>
      </c>
      <c r="F10" s="26">
        <f t="shared" si="2"/>
        <v>365</v>
      </c>
      <c r="G10" s="31">
        <f t="shared" si="3"/>
        <v>38716</v>
      </c>
      <c r="H10" s="32">
        <f t="shared" si="4"/>
        <v>2010</v>
      </c>
      <c r="I10" s="17" t="str">
        <f>MID(refs!$B$5,(MONTH(G10+(B10)))*3-2,3)</f>
        <v>Dec</v>
      </c>
      <c r="J10" s="17" t="str">
        <f t="shared" si="5"/>
        <v>31</v>
      </c>
      <c r="K10" s="17" t="str">
        <f>MID(refs!$B$7,WEEKDAY(DATE(H10,MONTH(G10+B10),J10),1)*3-2,3)</f>
        <v>Fri</v>
      </c>
      <c r="L10" s="33">
        <f t="shared" si="6"/>
        <v>12010</v>
      </c>
      <c r="M10" s="17">
        <f t="shared" si="7"/>
        <v>0</v>
      </c>
      <c r="N10" s="18" t="e">
        <f t="shared" si="8"/>
        <v>#VALUE!</v>
      </c>
      <c r="O10" s="19">
        <f t="shared" si="9"/>
        <v>30</v>
      </c>
      <c r="P10" s="20" t="str">
        <f>INDEX(refs!$C$4:$C$39,O10)</f>
        <v>End</v>
      </c>
      <c r="Q10" s="21" t="str">
        <f t="shared" si="10"/>
        <v>?</v>
      </c>
      <c r="U10" s="22" t="str">
        <f t="shared" si="11"/>
        <v>?</v>
      </c>
      <c r="V10" s="23" t="str">
        <f t="shared" si="12"/>
        <v>?</v>
      </c>
    </row>
    <row r="11" spans="1:22">
      <c r="A11" s="30">
        <v>2010</v>
      </c>
      <c r="C11" s="26" t="str">
        <f>IF(ISBLANK(A11)*1,"?",IF((A11/2)=INT(A11/2),refs!$B$9,refs!$B$10))</f>
        <v>ABCDEFGHJKLM</v>
      </c>
      <c r="D11" s="26" t="str">
        <f t="shared" si="0"/>
        <v>FALSE</v>
      </c>
      <c r="E11" s="26" t="str">
        <f t="shared" si="1"/>
        <v>FALSE</v>
      </c>
      <c r="F11" s="26">
        <f t="shared" si="2"/>
        <v>365</v>
      </c>
      <c r="G11" s="31">
        <f t="shared" si="3"/>
        <v>38716</v>
      </c>
      <c r="H11" s="32">
        <f t="shared" si="4"/>
        <v>2010</v>
      </c>
      <c r="I11" s="17" t="str">
        <f>MID(refs!$B$5,(MONTH(G11+(B11)))*3-2,3)</f>
        <v>Dec</v>
      </c>
      <c r="J11" s="17" t="str">
        <f t="shared" si="5"/>
        <v>31</v>
      </c>
      <c r="K11" s="17" t="str">
        <f>MID(refs!$B$7,WEEKDAY(DATE(H11,MONTH(G11+B11),J11),1)*3-2,3)</f>
        <v>Fri</v>
      </c>
      <c r="L11" s="33">
        <f t="shared" si="6"/>
        <v>12010</v>
      </c>
      <c r="M11" s="17">
        <f t="shared" si="7"/>
        <v>0</v>
      </c>
      <c r="N11" s="18" t="e">
        <f t="shared" si="8"/>
        <v>#VALUE!</v>
      </c>
      <c r="O11" s="19">
        <f t="shared" si="9"/>
        <v>30</v>
      </c>
      <c r="P11" s="20" t="str">
        <f>INDEX(refs!$C$4:$C$39,O11)</f>
        <v>End</v>
      </c>
      <c r="Q11" s="21" t="str">
        <f t="shared" si="10"/>
        <v>?</v>
      </c>
      <c r="U11" s="22" t="str">
        <f t="shared" si="11"/>
        <v>?</v>
      </c>
      <c r="V11" s="23" t="str">
        <f t="shared" si="12"/>
        <v>?</v>
      </c>
    </row>
    <row r="12" spans="1:22">
      <c r="A12" s="30">
        <v>2010</v>
      </c>
      <c r="C12" s="26" t="str">
        <f>IF(ISBLANK(A12)*1,"?",IF((A12/2)=INT(A12/2),refs!$B$9,refs!$B$10))</f>
        <v>ABCDEFGHJKLM</v>
      </c>
      <c r="D12" s="26" t="str">
        <f t="shared" si="0"/>
        <v>FALSE</v>
      </c>
      <c r="E12" s="26" t="str">
        <f t="shared" si="1"/>
        <v>FALSE</v>
      </c>
      <c r="F12" s="26">
        <f t="shared" si="2"/>
        <v>365</v>
      </c>
      <c r="G12" s="31">
        <f t="shared" si="3"/>
        <v>38716</v>
      </c>
      <c r="H12" s="32">
        <f t="shared" si="4"/>
        <v>2010</v>
      </c>
      <c r="I12" s="17" t="str">
        <f>MID(refs!$B$5,(MONTH(G12+(B12)))*3-2,3)</f>
        <v>Dec</v>
      </c>
      <c r="J12" s="17" t="str">
        <f t="shared" si="5"/>
        <v>31</v>
      </c>
      <c r="K12" s="17" t="str">
        <f>MID(refs!$B$7,WEEKDAY(DATE(H12,MONTH(G12+B12),J12),1)*3-2,3)</f>
        <v>Fri</v>
      </c>
      <c r="L12" s="33">
        <f t="shared" si="6"/>
        <v>12010</v>
      </c>
      <c r="M12" s="17">
        <f t="shared" si="7"/>
        <v>0</v>
      </c>
      <c r="N12" s="18" t="e">
        <f t="shared" si="8"/>
        <v>#VALUE!</v>
      </c>
      <c r="O12" s="19">
        <f t="shared" si="9"/>
        <v>30</v>
      </c>
      <c r="P12" s="20" t="str">
        <f>INDEX(refs!$C$4:$C$39,O12)</f>
        <v>End</v>
      </c>
      <c r="Q12" s="21" t="str">
        <f t="shared" si="10"/>
        <v>?</v>
      </c>
      <c r="U12" s="22" t="str">
        <f t="shared" si="11"/>
        <v>?</v>
      </c>
      <c r="V12" s="23" t="str">
        <f t="shared" si="12"/>
        <v>?</v>
      </c>
    </row>
    <row r="13" spans="1:22">
      <c r="A13" s="30">
        <v>2010</v>
      </c>
      <c r="C13" s="26" t="str">
        <f>IF(ISBLANK(A13)*1,"?",IF((A13/2)=INT(A13/2),refs!$B$9,refs!$B$10))</f>
        <v>ABCDEFGHJKLM</v>
      </c>
      <c r="D13" s="26" t="str">
        <f t="shared" si="0"/>
        <v>FALSE</v>
      </c>
      <c r="E13" s="26" t="str">
        <f t="shared" si="1"/>
        <v>FALSE</v>
      </c>
      <c r="F13" s="26">
        <f t="shared" si="2"/>
        <v>365</v>
      </c>
      <c r="G13" s="31">
        <f t="shared" si="3"/>
        <v>38716</v>
      </c>
      <c r="H13" s="32">
        <f t="shared" si="4"/>
        <v>2010</v>
      </c>
      <c r="I13" s="17" t="str">
        <f>MID(refs!$B$5,(MONTH(G13+(B13)))*3-2,3)</f>
        <v>Dec</v>
      </c>
      <c r="J13" s="17" t="str">
        <f t="shared" si="5"/>
        <v>31</v>
      </c>
      <c r="K13" s="17" t="str">
        <f>MID(refs!$B$7,WEEKDAY(DATE(H13,MONTH(G13+B13),J13),1)*3-2,3)</f>
        <v>Fri</v>
      </c>
      <c r="L13" s="33">
        <f t="shared" si="6"/>
        <v>12010</v>
      </c>
      <c r="M13" s="17">
        <f t="shared" si="7"/>
        <v>0</v>
      </c>
      <c r="N13" s="18" t="e">
        <f t="shared" si="8"/>
        <v>#VALUE!</v>
      </c>
      <c r="O13" s="19">
        <f t="shared" si="9"/>
        <v>30</v>
      </c>
      <c r="P13" s="20" t="str">
        <f>INDEX(refs!$C$4:$C$39,O13)</f>
        <v>End</v>
      </c>
      <c r="Q13" s="21" t="str">
        <f t="shared" si="10"/>
        <v>?</v>
      </c>
      <c r="U13" s="22" t="str">
        <f t="shared" si="11"/>
        <v>?</v>
      </c>
      <c r="V13" s="23" t="str">
        <f t="shared" si="12"/>
        <v>?</v>
      </c>
    </row>
    <row r="14" spans="1:22">
      <c r="A14" s="30">
        <v>2010</v>
      </c>
      <c r="C14" s="26" t="str">
        <f>IF(ISBLANK(A14)*1,"?",IF((A14/2)=INT(A14/2),refs!$B$9,refs!$B$10))</f>
        <v>ABCDEFGHJKLM</v>
      </c>
      <c r="D14" s="26" t="str">
        <f t="shared" si="0"/>
        <v>FALSE</v>
      </c>
      <c r="E14" s="26" t="str">
        <f t="shared" si="1"/>
        <v>FALSE</v>
      </c>
      <c r="F14" s="26">
        <f t="shared" si="2"/>
        <v>365</v>
      </c>
      <c r="G14" s="31">
        <f t="shared" si="3"/>
        <v>38716</v>
      </c>
      <c r="H14" s="32">
        <f t="shared" si="4"/>
        <v>2010</v>
      </c>
      <c r="I14" s="17" t="str">
        <f>MID(refs!$B$5,(MONTH(G14+(B14)))*3-2,3)</f>
        <v>Dec</v>
      </c>
      <c r="J14" s="17" t="str">
        <f t="shared" si="5"/>
        <v>31</v>
      </c>
      <c r="K14" s="17" t="str">
        <f>MID(refs!$B$7,WEEKDAY(DATE(H14,MONTH(G14+B14),J14),1)*3-2,3)</f>
        <v>Fri</v>
      </c>
      <c r="L14" s="33">
        <f t="shared" si="6"/>
        <v>12010</v>
      </c>
      <c r="M14" s="17">
        <f t="shared" si="7"/>
        <v>0</v>
      </c>
      <c r="N14" s="18" t="e">
        <f t="shared" si="8"/>
        <v>#VALUE!</v>
      </c>
      <c r="O14" s="19">
        <f t="shared" si="9"/>
        <v>30</v>
      </c>
      <c r="P14" s="20" t="str">
        <f>INDEX(refs!$C$4:$C$39,O14)</f>
        <v>End</v>
      </c>
      <c r="Q14" s="21" t="str">
        <f t="shared" si="10"/>
        <v>?</v>
      </c>
      <c r="U14" s="22" t="str">
        <f t="shared" si="11"/>
        <v>?</v>
      </c>
      <c r="V14" s="23" t="str">
        <f t="shared" si="12"/>
        <v>?</v>
      </c>
    </row>
    <row r="15" spans="1:22">
      <c r="A15" s="30">
        <v>2010</v>
      </c>
      <c r="C15" s="26" t="str">
        <f>IF(ISBLANK(A15)*1,"?",IF((A15/2)=INT(A15/2),refs!$B$9,refs!$B$10))</f>
        <v>ABCDEFGHJKLM</v>
      </c>
      <c r="D15" s="26" t="str">
        <f t="shared" si="0"/>
        <v>FALSE</v>
      </c>
      <c r="E15" s="26" t="str">
        <f t="shared" si="1"/>
        <v>FALSE</v>
      </c>
      <c r="F15" s="26">
        <f t="shared" si="2"/>
        <v>365</v>
      </c>
      <c r="G15" s="31">
        <f t="shared" si="3"/>
        <v>38716</v>
      </c>
      <c r="H15" s="32">
        <f t="shared" si="4"/>
        <v>2010</v>
      </c>
      <c r="I15" s="17" t="str">
        <f>MID(refs!$B$5,(MONTH(G15+(B15)))*3-2,3)</f>
        <v>Dec</v>
      </c>
      <c r="J15" s="17" t="str">
        <f t="shared" si="5"/>
        <v>31</v>
      </c>
      <c r="K15" s="17" t="str">
        <f>MID(refs!$B$7,WEEKDAY(DATE(H15,MONTH(G15+B15),J15),1)*3-2,3)</f>
        <v>Fri</v>
      </c>
      <c r="L15" s="33">
        <f t="shared" si="6"/>
        <v>12010</v>
      </c>
      <c r="M15" s="17">
        <f t="shared" si="7"/>
        <v>0</v>
      </c>
      <c r="N15" s="18" t="e">
        <f t="shared" si="8"/>
        <v>#VALUE!</v>
      </c>
      <c r="O15" s="19">
        <f t="shared" si="9"/>
        <v>30</v>
      </c>
      <c r="P15" s="20" t="str">
        <f>INDEX(refs!$C$4:$C$39,O15)</f>
        <v>End</v>
      </c>
      <c r="Q15" s="21" t="str">
        <f t="shared" si="10"/>
        <v>?</v>
      </c>
      <c r="U15" s="22" t="str">
        <f t="shared" si="11"/>
        <v>?</v>
      </c>
      <c r="V15" s="23" t="str">
        <f t="shared" si="12"/>
        <v>?</v>
      </c>
    </row>
    <row r="16" spans="1:22">
      <c r="A16" s="30">
        <v>2010</v>
      </c>
      <c r="C16" s="26" t="str">
        <f>IF(ISBLANK(A16)*1,"?",IF((A16/2)=INT(A16/2),refs!$B$9,refs!$B$10))</f>
        <v>ABCDEFGHJKLM</v>
      </c>
      <c r="D16" s="26" t="str">
        <f t="shared" si="0"/>
        <v>FALSE</v>
      </c>
      <c r="E16" s="26" t="str">
        <f t="shared" si="1"/>
        <v>FALSE</v>
      </c>
      <c r="F16" s="26">
        <f t="shared" si="2"/>
        <v>365</v>
      </c>
      <c r="G16" s="31">
        <f t="shared" si="3"/>
        <v>38716</v>
      </c>
      <c r="H16" s="32">
        <f t="shared" si="4"/>
        <v>2010</v>
      </c>
      <c r="I16" s="17" t="str">
        <f>MID(refs!$B$5,(MONTH(G16+(B16)))*3-2,3)</f>
        <v>Dec</v>
      </c>
      <c r="J16" s="17" t="str">
        <f t="shared" si="5"/>
        <v>31</v>
      </c>
      <c r="K16" s="17" t="str">
        <f>MID(refs!$B$7,WEEKDAY(DATE(H16,MONTH(G16+B16),J16),1)*3-2,3)</f>
        <v>Fri</v>
      </c>
      <c r="L16" s="33">
        <f t="shared" si="6"/>
        <v>12010</v>
      </c>
      <c r="M16" s="17">
        <f t="shared" si="7"/>
        <v>0</v>
      </c>
      <c r="N16" s="18" t="e">
        <f t="shared" si="8"/>
        <v>#VALUE!</v>
      </c>
      <c r="O16" s="19">
        <f t="shared" si="9"/>
        <v>30</v>
      </c>
      <c r="P16" s="20" t="str">
        <f>INDEX(refs!$C$4:$C$39,O16)</f>
        <v>End</v>
      </c>
      <c r="Q16" s="21" t="str">
        <f t="shared" si="10"/>
        <v>?</v>
      </c>
      <c r="U16" s="22" t="str">
        <f t="shared" si="11"/>
        <v>?</v>
      </c>
      <c r="V16" s="23" t="str">
        <f t="shared" si="12"/>
        <v>?</v>
      </c>
    </row>
    <row r="17" spans="1:22">
      <c r="A17" s="30">
        <v>2010</v>
      </c>
      <c r="C17" s="26" t="str">
        <f>IF(ISBLANK(A17)*1,"?",IF((A17/2)=INT(A17/2),refs!$B$9,refs!$B$10))</f>
        <v>ABCDEFGHJKLM</v>
      </c>
      <c r="D17" s="26" t="str">
        <f t="shared" si="0"/>
        <v>FALSE</v>
      </c>
      <c r="E17" s="26" t="str">
        <f t="shared" si="1"/>
        <v>FALSE</v>
      </c>
      <c r="F17" s="26">
        <f t="shared" si="2"/>
        <v>365</v>
      </c>
      <c r="G17" s="31">
        <f t="shared" si="3"/>
        <v>38716</v>
      </c>
      <c r="H17" s="32">
        <f t="shared" si="4"/>
        <v>2010</v>
      </c>
      <c r="I17" s="17" t="str">
        <f>MID(refs!$B$5,(MONTH(G17+(B17)))*3-2,3)</f>
        <v>Dec</v>
      </c>
      <c r="J17" s="17" t="str">
        <f t="shared" si="5"/>
        <v>31</v>
      </c>
      <c r="K17" s="17" t="str">
        <f>MID(refs!$B$7,WEEKDAY(DATE(H17,MONTH(G17+B17),J17),1)*3-2,3)</f>
        <v>Fri</v>
      </c>
      <c r="L17" s="33">
        <f t="shared" si="6"/>
        <v>12010</v>
      </c>
      <c r="M17" s="17">
        <f t="shared" si="7"/>
        <v>0</v>
      </c>
      <c r="N17" s="18" t="e">
        <f t="shared" si="8"/>
        <v>#VALUE!</v>
      </c>
      <c r="O17" s="19">
        <f t="shared" si="9"/>
        <v>30</v>
      </c>
      <c r="P17" s="20" t="str">
        <f>INDEX(refs!$C$4:$C$39,O17)</f>
        <v>End</v>
      </c>
      <c r="Q17" s="21" t="str">
        <f t="shared" si="10"/>
        <v>?</v>
      </c>
      <c r="U17" s="22" t="str">
        <f t="shared" si="11"/>
        <v>?</v>
      </c>
      <c r="V17" s="23" t="str">
        <f t="shared" si="12"/>
        <v>?</v>
      </c>
    </row>
    <row r="18" spans="1:22">
      <c r="A18" s="30">
        <v>2010</v>
      </c>
      <c r="C18" s="26" t="str">
        <f>IF(ISBLANK(A18)*1,"?",IF((A18/2)=INT(A18/2),refs!$B$9,refs!$B$10))</f>
        <v>ABCDEFGHJKLM</v>
      </c>
      <c r="D18" s="26" t="str">
        <f t="shared" si="0"/>
        <v>FALSE</v>
      </c>
      <c r="E18" s="26" t="str">
        <f t="shared" si="1"/>
        <v>FALSE</v>
      </c>
      <c r="F18" s="26">
        <f t="shared" si="2"/>
        <v>365</v>
      </c>
      <c r="G18" s="31">
        <f t="shared" si="3"/>
        <v>38716</v>
      </c>
      <c r="H18" s="32">
        <f t="shared" si="4"/>
        <v>2010</v>
      </c>
      <c r="I18" s="17" t="str">
        <f>MID(refs!$B$5,(MONTH(G18+(B18)))*3-2,3)</f>
        <v>Dec</v>
      </c>
      <c r="J18" s="17" t="str">
        <f t="shared" si="5"/>
        <v>31</v>
      </c>
      <c r="K18" s="17" t="str">
        <f>MID(refs!$B$7,WEEKDAY(DATE(H18,MONTH(G18+B18),J18),1)*3-2,3)</f>
        <v>Fri</v>
      </c>
      <c r="L18" s="33">
        <f t="shared" si="6"/>
        <v>12010</v>
      </c>
      <c r="M18" s="17">
        <f t="shared" si="7"/>
        <v>0</v>
      </c>
      <c r="N18" s="18" t="e">
        <f t="shared" si="8"/>
        <v>#VALUE!</v>
      </c>
      <c r="O18" s="19">
        <f t="shared" si="9"/>
        <v>30</v>
      </c>
      <c r="P18" s="20" t="str">
        <f>INDEX(refs!$C$4:$C$39,O18)</f>
        <v>End</v>
      </c>
      <c r="Q18" s="21" t="str">
        <f t="shared" si="10"/>
        <v>?</v>
      </c>
      <c r="U18" s="22" t="str">
        <f t="shared" si="11"/>
        <v>?</v>
      </c>
      <c r="V18" s="23" t="str">
        <f t="shared" si="12"/>
        <v>?</v>
      </c>
    </row>
    <row r="19" spans="1:22">
      <c r="A19" s="30">
        <v>2010</v>
      </c>
      <c r="C19" s="26" t="str">
        <f>IF(ISBLANK(A19)*1,"?",IF((A19/2)=INT(A19/2),refs!$B$9,refs!$B$10))</f>
        <v>ABCDEFGHJKLM</v>
      </c>
      <c r="D19" s="26" t="str">
        <f t="shared" si="0"/>
        <v>FALSE</v>
      </c>
      <c r="E19" s="26" t="str">
        <f t="shared" si="1"/>
        <v>FALSE</v>
      </c>
      <c r="F19" s="26">
        <f t="shared" si="2"/>
        <v>365</v>
      </c>
      <c r="G19" s="31">
        <f t="shared" si="3"/>
        <v>38716</v>
      </c>
      <c r="H19" s="32">
        <f t="shared" si="4"/>
        <v>2010</v>
      </c>
      <c r="I19" s="17" t="str">
        <f>MID(refs!$B$5,(MONTH(G19+(B19)))*3-2,3)</f>
        <v>Dec</v>
      </c>
      <c r="J19" s="17" t="str">
        <f t="shared" si="5"/>
        <v>31</v>
      </c>
      <c r="K19" s="17" t="str">
        <f>MID(refs!$B$7,WEEKDAY(DATE(H19,MONTH(G19+B19),J19),1)*3-2,3)</f>
        <v>Fri</v>
      </c>
      <c r="L19" s="33">
        <f t="shared" si="6"/>
        <v>12010</v>
      </c>
      <c r="M19" s="17">
        <f t="shared" si="7"/>
        <v>0</v>
      </c>
      <c r="N19" s="18" t="e">
        <f t="shared" si="8"/>
        <v>#VALUE!</v>
      </c>
      <c r="O19" s="19">
        <f t="shared" si="9"/>
        <v>30</v>
      </c>
      <c r="P19" s="20" t="str">
        <f>INDEX(refs!$C$4:$C$39,O19)</f>
        <v>End</v>
      </c>
      <c r="Q19" s="21" t="str">
        <f t="shared" si="10"/>
        <v>?</v>
      </c>
      <c r="U19" s="22" t="str">
        <f t="shared" si="11"/>
        <v>?</v>
      </c>
      <c r="V19" s="23" t="str">
        <f t="shared" si="12"/>
        <v>?</v>
      </c>
    </row>
    <row r="20" spans="1:22">
      <c r="A20" s="30">
        <v>2010</v>
      </c>
      <c r="C20" s="26" t="str">
        <f>IF(ISBLANK(A20)*1,"?",IF((A20/2)=INT(A20/2),refs!$B$9,refs!$B$10))</f>
        <v>ABCDEFGHJKLM</v>
      </c>
      <c r="D20" s="26" t="str">
        <f t="shared" si="0"/>
        <v>FALSE</v>
      </c>
      <c r="E20" s="26" t="str">
        <f t="shared" si="1"/>
        <v>FALSE</v>
      </c>
      <c r="F20" s="26">
        <f t="shared" si="2"/>
        <v>365</v>
      </c>
      <c r="G20" s="31">
        <f t="shared" si="3"/>
        <v>38716</v>
      </c>
      <c r="H20" s="32">
        <f t="shared" si="4"/>
        <v>2010</v>
      </c>
      <c r="I20" s="17" t="str">
        <f>MID(refs!$B$5,(MONTH(G20+(B20)))*3-2,3)</f>
        <v>Dec</v>
      </c>
      <c r="J20" s="17" t="str">
        <f t="shared" si="5"/>
        <v>31</v>
      </c>
      <c r="K20" s="17" t="str">
        <f>MID(refs!$B$7,WEEKDAY(DATE(H20,MONTH(G20+B20),J20),1)*3-2,3)</f>
        <v>Fri</v>
      </c>
      <c r="L20" s="33">
        <f t="shared" si="6"/>
        <v>12010</v>
      </c>
      <c r="M20" s="17">
        <f t="shared" si="7"/>
        <v>0</v>
      </c>
      <c r="N20" s="18" t="e">
        <f t="shared" si="8"/>
        <v>#VALUE!</v>
      </c>
      <c r="O20" s="19">
        <f t="shared" si="9"/>
        <v>30</v>
      </c>
      <c r="P20" s="20" t="str">
        <f>INDEX(refs!$C$4:$C$39,O20)</f>
        <v>End</v>
      </c>
      <c r="Q20" s="21" t="str">
        <f t="shared" si="10"/>
        <v>?</v>
      </c>
      <c r="U20" s="22" t="str">
        <f t="shared" si="11"/>
        <v>?</v>
      </c>
      <c r="V20" s="23" t="str">
        <f t="shared" si="12"/>
        <v>?</v>
      </c>
    </row>
    <row r="21" spans="1:22">
      <c r="A21" s="30">
        <v>2010</v>
      </c>
      <c r="C21" s="26" t="str">
        <f>IF(ISBLANK(A21)*1,"?",IF((A21/2)=INT(A21/2),refs!$B$9,refs!$B$10))</f>
        <v>ABCDEFGHJKLM</v>
      </c>
      <c r="D21" s="26" t="str">
        <f t="shared" si="0"/>
        <v>FALSE</v>
      </c>
      <c r="E21" s="26" t="str">
        <f t="shared" si="1"/>
        <v>FALSE</v>
      </c>
      <c r="F21" s="26">
        <f t="shared" si="2"/>
        <v>365</v>
      </c>
      <c r="G21" s="31">
        <f t="shared" si="3"/>
        <v>38716</v>
      </c>
      <c r="H21" s="32">
        <f t="shared" si="4"/>
        <v>2010</v>
      </c>
      <c r="I21" s="17" t="str">
        <f>MID(refs!$B$5,(MONTH(G21+(B21)))*3-2,3)</f>
        <v>Dec</v>
      </c>
      <c r="J21" s="17" t="str">
        <f t="shared" si="5"/>
        <v>31</v>
      </c>
      <c r="K21" s="17" t="str">
        <f>MID(refs!$B$7,WEEKDAY(DATE(H21,MONTH(G21+B21),J21),1)*3-2,3)</f>
        <v>Fri</v>
      </c>
      <c r="L21" s="33">
        <f t="shared" si="6"/>
        <v>12010</v>
      </c>
      <c r="M21" s="17">
        <f t="shared" si="7"/>
        <v>0</v>
      </c>
      <c r="N21" s="18" t="e">
        <f t="shared" si="8"/>
        <v>#VALUE!</v>
      </c>
      <c r="O21" s="19">
        <f t="shared" si="9"/>
        <v>30</v>
      </c>
      <c r="P21" s="20" t="str">
        <f>INDEX(refs!$C$4:$C$39,O21)</f>
        <v>End</v>
      </c>
      <c r="Q21" s="21" t="str">
        <f t="shared" si="10"/>
        <v>?</v>
      </c>
      <c r="U21" s="22" t="str">
        <f t="shared" si="11"/>
        <v>?</v>
      </c>
      <c r="V21" s="23" t="str">
        <f t="shared" si="12"/>
        <v>?</v>
      </c>
    </row>
    <row r="22" spans="1:22">
      <c r="A22" s="30">
        <v>2010</v>
      </c>
      <c r="C22" s="26" t="str">
        <f>IF(ISBLANK(A22)*1,"?",IF((A22/2)=INT(A22/2),refs!$B$9,refs!$B$10))</f>
        <v>ABCDEFGHJKLM</v>
      </c>
      <c r="D22" s="26" t="str">
        <f t="shared" si="0"/>
        <v>FALSE</v>
      </c>
      <c r="E22" s="26" t="str">
        <f t="shared" si="1"/>
        <v>FALSE</v>
      </c>
      <c r="F22" s="26">
        <f t="shared" si="2"/>
        <v>365</v>
      </c>
      <c r="G22" s="31">
        <f t="shared" si="3"/>
        <v>38716</v>
      </c>
      <c r="H22" s="32">
        <f t="shared" si="4"/>
        <v>2010</v>
      </c>
      <c r="I22" s="17" t="str">
        <f>MID(refs!$B$5,(MONTH(G22+(B22)))*3-2,3)</f>
        <v>Dec</v>
      </c>
      <c r="J22" s="17" t="str">
        <f t="shared" si="5"/>
        <v>31</v>
      </c>
      <c r="K22" s="17" t="str">
        <f>MID(refs!$B$7,WEEKDAY(DATE(H22,MONTH(G22+B22),J22),1)*3-2,3)</f>
        <v>Fri</v>
      </c>
      <c r="L22" s="33">
        <f t="shared" si="6"/>
        <v>12010</v>
      </c>
      <c r="M22" s="17">
        <f t="shared" si="7"/>
        <v>0</v>
      </c>
      <c r="N22" s="18" t="e">
        <f t="shared" si="8"/>
        <v>#VALUE!</v>
      </c>
      <c r="O22" s="19">
        <f t="shared" si="9"/>
        <v>30</v>
      </c>
      <c r="P22" s="20" t="str">
        <f>INDEX(refs!$C$4:$C$39,O22)</f>
        <v>End</v>
      </c>
      <c r="Q22" s="21" t="str">
        <f t="shared" si="10"/>
        <v>?</v>
      </c>
      <c r="U22" s="22" t="str">
        <f t="shared" si="11"/>
        <v>?</v>
      </c>
      <c r="V22" s="23" t="str">
        <f t="shared" si="12"/>
        <v>?</v>
      </c>
    </row>
    <row r="23" spans="1:22">
      <c r="A23" s="30">
        <v>2010</v>
      </c>
      <c r="C23" s="26" t="str">
        <f>IF(ISBLANK(A23)*1,"?",IF((A23/2)=INT(A23/2),refs!$B$9,refs!$B$10))</f>
        <v>ABCDEFGHJKLM</v>
      </c>
      <c r="D23" s="26" t="str">
        <f t="shared" si="0"/>
        <v>FALSE</v>
      </c>
      <c r="E23" s="26" t="str">
        <f t="shared" si="1"/>
        <v>FALSE</v>
      </c>
      <c r="F23" s="26">
        <f t="shared" si="2"/>
        <v>365</v>
      </c>
      <c r="G23" s="31">
        <f t="shared" si="3"/>
        <v>38716</v>
      </c>
      <c r="H23" s="32">
        <f t="shared" si="4"/>
        <v>2010</v>
      </c>
      <c r="I23" s="17" t="str">
        <f>MID(refs!$B$5,(MONTH(G23+(B23)))*3-2,3)</f>
        <v>Dec</v>
      </c>
      <c r="J23" s="17" t="str">
        <f t="shared" si="5"/>
        <v>31</v>
      </c>
      <c r="K23" s="17" t="str">
        <f>MID(refs!$B$7,WEEKDAY(DATE(H23,MONTH(G23+B23),J23),1)*3-2,3)</f>
        <v>Fri</v>
      </c>
      <c r="L23" s="33">
        <f t="shared" si="6"/>
        <v>12010</v>
      </c>
      <c r="M23" s="17">
        <f t="shared" si="7"/>
        <v>0</v>
      </c>
      <c r="N23" s="18" t="e">
        <f t="shared" si="8"/>
        <v>#VALUE!</v>
      </c>
      <c r="O23" s="19">
        <f t="shared" si="9"/>
        <v>30</v>
      </c>
      <c r="P23" s="20" t="str">
        <f>INDEX(refs!$C$4:$C$39,O23)</f>
        <v>End</v>
      </c>
      <c r="Q23" s="21" t="str">
        <f t="shared" si="10"/>
        <v>?</v>
      </c>
      <c r="U23" s="22" t="str">
        <f t="shared" si="11"/>
        <v>?</v>
      </c>
      <c r="V23" s="23" t="str">
        <f t="shared" si="12"/>
        <v>?</v>
      </c>
    </row>
    <row r="24" spans="1:22">
      <c r="A24" s="30">
        <v>2010</v>
      </c>
      <c r="C24" s="26" t="str">
        <f>IF(ISBLANK(A24)*1,"?",IF((A24/2)=INT(A24/2),refs!$B$9,refs!$B$10))</f>
        <v>ABCDEFGHJKLM</v>
      </c>
      <c r="D24" s="26" t="str">
        <f t="shared" si="0"/>
        <v>FALSE</v>
      </c>
      <c r="E24" s="26" t="str">
        <f t="shared" si="1"/>
        <v>FALSE</v>
      </c>
      <c r="F24" s="26">
        <f t="shared" si="2"/>
        <v>365</v>
      </c>
      <c r="G24" s="31">
        <f t="shared" si="3"/>
        <v>38716</v>
      </c>
      <c r="H24" s="32">
        <f t="shared" si="4"/>
        <v>2010</v>
      </c>
      <c r="I24" s="17" t="str">
        <f>MID(refs!$B$5,(MONTH(G24+(B24)))*3-2,3)</f>
        <v>Dec</v>
      </c>
      <c r="J24" s="17" t="str">
        <f t="shared" si="5"/>
        <v>31</v>
      </c>
      <c r="K24" s="17" t="str">
        <f>MID(refs!$B$7,WEEKDAY(DATE(H24,MONTH(G24+B24),J24),1)*3-2,3)</f>
        <v>Fri</v>
      </c>
      <c r="L24" s="33">
        <f t="shared" si="6"/>
        <v>12010</v>
      </c>
      <c r="M24" s="17">
        <f t="shared" si="7"/>
        <v>0</v>
      </c>
      <c r="N24" s="18" t="e">
        <f t="shared" si="8"/>
        <v>#VALUE!</v>
      </c>
      <c r="O24" s="19">
        <f t="shared" si="9"/>
        <v>30</v>
      </c>
      <c r="P24" s="20" t="str">
        <f>INDEX(refs!$C$4:$C$39,O24)</f>
        <v>End</v>
      </c>
      <c r="Q24" s="21" t="str">
        <f t="shared" si="10"/>
        <v>?</v>
      </c>
      <c r="U24" s="22" t="str">
        <f t="shared" si="11"/>
        <v>?</v>
      </c>
      <c r="V24" s="23" t="str">
        <f t="shared" si="12"/>
        <v>?</v>
      </c>
    </row>
    <row r="25" spans="1:22">
      <c r="A25" s="30">
        <v>2010</v>
      </c>
      <c r="C25" s="26" t="str">
        <f>IF(ISBLANK(A25)*1,"?",IF((A25/2)=INT(A25/2),refs!$B$9,refs!$B$10))</f>
        <v>ABCDEFGHJKLM</v>
      </c>
      <c r="D25" s="26" t="str">
        <f t="shared" si="0"/>
        <v>FALSE</v>
      </c>
      <c r="E25" s="26" t="str">
        <f t="shared" si="1"/>
        <v>FALSE</v>
      </c>
      <c r="F25" s="26">
        <f t="shared" si="2"/>
        <v>365</v>
      </c>
      <c r="G25" s="31">
        <f t="shared" si="3"/>
        <v>38716</v>
      </c>
      <c r="H25" s="32">
        <f t="shared" si="4"/>
        <v>2010</v>
      </c>
      <c r="I25" s="17" t="str">
        <f>MID(refs!$B$5,(MONTH(G25+(B25)))*3-2,3)</f>
        <v>Dec</v>
      </c>
      <c r="J25" s="17" t="str">
        <f t="shared" si="5"/>
        <v>31</v>
      </c>
      <c r="K25" s="17" t="str">
        <f>MID(refs!$B$7,WEEKDAY(DATE(H25,MONTH(G25+B25),J25),1)*3-2,3)</f>
        <v>Fri</v>
      </c>
      <c r="L25" s="33">
        <f t="shared" si="6"/>
        <v>12010</v>
      </c>
      <c r="M25" s="17">
        <f t="shared" si="7"/>
        <v>0</v>
      </c>
      <c r="N25" s="18" t="e">
        <f t="shared" si="8"/>
        <v>#VALUE!</v>
      </c>
      <c r="O25" s="19">
        <f t="shared" si="9"/>
        <v>30</v>
      </c>
      <c r="P25" s="20" t="str">
        <f>INDEX(refs!$C$4:$C$39,O25)</f>
        <v>End</v>
      </c>
      <c r="Q25" s="21" t="str">
        <f t="shared" si="10"/>
        <v>?</v>
      </c>
      <c r="U25" s="22" t="str">
        <f t="shared" si="11"/>
        <v>?</v>
      </c>
      <c r="V25" s="23" t="str">
        <f t="shared" si="12"/>
        <v>?</v>
      </c>
    </row>
    <row r="26" spans="1:22">
      <c r="A26" s="30">
        <v>2010</v>
      </c>
      <c r="C26" s="26" t="str">
        <f>IF(ISBLANK(A26)*1,"?",IF((A26/2)=INT(A26/2),refs!$B$9,refs!$B$10))</f>
        <v>ABCDEFGHJKLM</v>
      </c>
      <c r="D26" s="26" t="str">
        <f t="shared" si="0"/>
        <v>FALSE</v>
      </c>
      <c r="E26" s="26" t="str">
        <f t="shared" si="1"/>
        <v>FALSE</v>
      </c>
      <c r="F26" s="26">
        <f t="shared" si="2"/>
        <v>365</v>
      </c>
      <c r="G26" s="31">
        <f t="shared" si="3"/>
        <v>38716</v>
      </c>
      <c r="H26" s="32">
        <f t="shared" si="4"/>
        <v>2010</v>
      </c>
      <c r="I26" s="17" t="str">
        <f>MID(refs!$B$5,(MONTH(G26+(B26)))*3-2,3)</f>
        <v>Dec</v>
      </c>
      <c r="J26" s="17" t="str">
        <f t="shared" si="5"/>
        <v>31</v>
      </c>
      <c r="K26" s="17" t="str">
        <f>MID(refs!$B$7,WEEKDAY(DATE(H26,MONTH(G26+B26),J26),1)*3-2,3)</f>
        <v>Fri</v>
      </c>
      <c r="L26" s="33">
        <f t="shared" si="6"/>
        <v>12010</v>
      </c>
      <c r="M26" s="17">
        <f t="shared" si="7"/>
        <v>0</v>
      </c>
      <c r="N26" s="18" t="e">
        <f t="shared" si="8"/>
        <v>#VALUE!</v>
      </c>
      <c r="O26" s="19">
        <f t="shared" si="9"/>
        <v>30</v>
      </c>
      <c r="P26" s="20" t="str">
        <f>INDEX(refs!$C$4:$C$39,O26)</f>
        <v>End</v>
      </c>
      <c r="Q26" s="21" t="str">
        <f t="shared" si="10"/>
        <v>?</v>
      </c>
      <c r="U26" s="22" t="str">
        <f t="shared" si="11"/>
        <v>?</v>
      </c>
      <c r="V26" s="23" t="str">
        <f t="shared" si="12"/>
        <v>?</v>
      </c>
    </row>
    <row r="27" spans="1:22">
      <c r="A27" s="30">
        <v>2010</v>
      </c>
      <c r="C27" s="26" t="str">
        <f>IF(ISBLANK(A27)*1,"?",IF((A27/2)=INT(A27/2),refs!$B$9,refs!$B$10))</f>
        <v>ABCDEFGHJKLM</v>
      </c>
      <c r="D27" s="26" t="str">
        <f t="shared" si="0"/>
        <v>FALSE</v>
      </c>
      <c r="E27" s="26" t="str">
        <f t="shared" si="1"/>
        <v>FALSE</v>
      </c>
      <c r="F27" s="26">
        <f t="shared" si="2"/>
        <v>365</v>
      </c>
      <c r="G27" s="31">
        <f t="shared" si="3"/>
        <v>38716</v>
      </c>
      <c r="H27" s="32">
        <f t="shared" si="4"/>
        <v>2010</v>
      </c>
      <c r="I27" s="17" t="str">
        <f>MID(refs!$B$5,(MONTH(G27+(B27)))*3-2,3)</f>
        <v>Dec</v>
      </c>
      <c r="J27" s="17" t="str">
        <f t="shared" si="5"/>
        <v>31</v>
      </c>
      <c r="K27" s="17" t="str">
        <f>MID(refs!$B$7,WEEKDAY(DATE(H27,MONTH(G27+B27),J27),1)*3-2,3)</f>
        <v>Fri</v>
      </c>
      <c r="L27" s="33">
        <f t="shared" si="6"/>
        <v>12010</v>
      </c>
      <c r="M27" s="17">
        <f t="shared" si="7"/>
        <v>0</v>
      </c>
      <c r="N27" s="18" t="e">
        <f t="shared" si="8"/>
        <v>#VALUE!</v>
      </c>
      <c r="O27" s="19">
        <f t="shared" si="9"/>
        <v>30</v>
      </c>
      <c r="P27" s="20" t="str">
        <f>INDEX(refs!$C$4:$C$39,O27)</f>
        <v>End</v>
      </c>
      <c r="Q27" s="21" t="str">
        <f t="shared" si="10"/>
        <v>?</v>
      </c>
      <c r="U27" s="22" t="str">
        <f t="shared" si="11"/>
        <v>?</v>
      </c>
      <c r="V27" s="23" t="str">
        <f t="shared" si="12"/>
        <v>?</v>
      </c>
    </row>
    <row r="28" spans="1:22">
      <c r="A28" s="30">
        <v>2010</v>
      </c>
      <c r="C28" s="26" t="str">
        <f>IF(ISBLANK(A28)*1,"?",IF((A28/2)=INT(A28/2),refs!$B$9,refs!$B$10))</f>
        <v>ABCDEFGHJKLM</v>
      </c>
      <c r="D28" s="26" t="str">
        <f t="shared" si="0"/>
        <v>FALSE</v>
      </c>
      <c r="E28" s="26" t="str">
        <f t="shared" si="1"/>
        <v>FALSE</v>
      </c>
      <c r="F28" s="26">
        <f t="shared" si="2"/>
        <v>365</v>
      </c>
      <c r="G28" s="31">
        <f t="shared" si="3"/>
        <v>38716</v>
      </c>
      <c r="H28" s="32">
        <f t="shared" si="4"/>
        <v>2010</v>
      </c>
      <c r="I28" s="17" t="str">
        <f>MID(refs!$B$5,(MONTH(G28+(B28)))*3-2,3)</f>
        <v>Dec</v>
      </c>
      <c r="J28" s="17" t="str">
        <f t="shared" si="5"/>
        <v>31</v>
      </c>
      <c r="K28" s="17" t="str">
        <f>MID(refs!$B$7,WEEKDAY(DATE(H28,MONTH(G28+B28),J28),1)*3-2,3)</f>
        <v>Fri</v>
      </c>
      <c r="L28" s="33">
        <f t="shared" si="6"/>
        <v>12010</v>
      </c>
      <c r="M28" s="17">
        <f t="shared" si="7"/>
        <v>0</v>
      </c>
      <c r="N28" s="18" t="e">
        <f t="shared" si="8"/>
        <v>#VALUE!</v>
      </c>
      <c r="O28" s="19">
        <f t="shared" si="9"/>
        <v>30</v>
      </c>
      <c r="P28" s="20" t="str">
        <f>INDEX(refs!$C$4:$C$39,O28)</f>
        <v>End</v>
      </c>
      <c r="Q28" s="21" t="str">
        <f t="shared" si="10"/>
        <v>?</v>
      </c>
      <c r="U28" s="22" t="str">
        <f t="shared" si="11"/>
        <v>?</v>
      </c>
      <c r="V28" s="23" t="str">
        <f t="shared" si="12"/>
        <v>?</v>
      </c>
    </row>
    <row r="29" spans="1:22">
      <c r="A29" s="30">
        <v>2010</v>
      </c>
      <c r="C29" s="26" t="str">
        <f>IF(ISBLANK(A29)*1,"?",IF((A29/2)=INT(A29/2),refs!$B$9,refs!$B$10))</f>
        <v>ABCDEFGHJKLM</v>
      </c>
      <c r="D29" s="26" t="str">
        <f t="shared" si="0"/>
        <v>FALSE</v>
      </c>
      <c r="E29" s="26" t="str">
        <f t="shared" si="1"/>
        <v>FALSE</v>
      </c>
      <c r="F29" s="26">
        <f t="shared" si="2"/>
        <v>365</v>
      </c>
      <c r="G29" s="31">
        <f t="shared" si="3"/>
        <v>38716</v>
      </c>
      <c r="H29" s="32">
        <f t="shared" si="4"/>
        <v>2010</v>
      </c>
      <c r="I29" s="17" t="str">
        <f>MID(refs!$B$5,(MONTH(G29+(B29)))*3-2,3)</f>
        <v>Dec</v>
      </c>
      <c r="J29" s="17" t="str">
        <f t="shared" si="5"/>
        <v>31</v>
      </c>
      <c r="K29" s="17" t="str">
        <f>MID(refs!$B$7,WEEKDAY(DATE(H29,MONTH(G29+B29),J29),1)*3-2,3)</f>
        <v>Fri</v>
      </c>
      <c r="L29" s="33">
        <f t="shared" si="6"/>
        <v>12010</v>
      </c>
      <c r="M29" s="17">
        <f t="shared" si="7"/>
        <v>0</v>
      </c>
      <c r="N29" s="18" t="e">
        <f t="shared" si="8"/>
        <v>#VALUE!</v>
      </c>
      <c r="O29" s="19">
        <f t="shared" si="9"/>
        <v>30</v>
      </c>
      <c r="P29" s="20" t="str">
        <f>INDEX(refs!$C$4:$C$39,O29)</f>
        <v>End</v>
      </c>
      <c r="Q29" s="21" t="str">
        <f t="shared" si="10"/>
        <v>?</v>
      </c>
      <c r="U29" s="22" t="str">
        <f t="shared" si="11"/>
        <v>?</v>
      </c>
      <c r="V29" s="23" t="str">
        <f t="shared" si="12"/>
        <v>?</v>
      </c>
    </row>
    <row r="30" spans="1:22">
      <c r="A30" s="30">
        <v>2010</v>
      </c>
      <c r="C30" s="26" t="str">
        <f>IF(ISBLANK(A30)*1,"?",IF((A30/2)=INT(A30/2),refs!$B$9,refs!$B$10))</f>
        <v>ABCDEFGHJKLM</v>
      </c>
      <c r="D30" s="26" t="str">
        <f t="shared" si="0"/>
        <v>FALSE</v>
      </c>
      <c r="E30" s="26" t="str">
        <f t="shared" si="1"/>
        <v>FALSE</v>
      </c>
      <c r="F30" s="26">
        <f t="shared" si="2"/>
        <v>365</v>
      </c>
      <c r="G30" s="31">
        <f t="shared" si="3"/>
        <v>38716</v>
      </c>
      <c r="H30" s="32">
        <f t="shared" si="4"/>
        <v>2010</v>
      </c>
      <c r="I30" s="17" t="str">
        <f>MID(refs!$B$5,(MONTH(G30+(B30)))*3-2,3)</f>
        <v>Dec</v>
      </c>
      <c r="J30" s="17" t="str">
        <f t="shared" si="5"/>
        <v>31</v>
      </c>
      <c r="K30" s="17" t="str">
        <f>MID(refs!$B$7,WEEKDAY(DATE(H30,MONTH(G30+B30),J30),1)*3-2,3)</f>
        <v>Fri</v>
      </c>
      <c r="L30" s="33">
        <f t="shared" si="6"/>
        <v>12010</v>
      </c>
      <c r="M30" s="17">
        <f t="shared" si="7"/>
        <v>0</v>
      </c>
      <c r="N30" s="18" t="e">
        <f t="shared" si="8"/>
        <v>#VALUE!</v>
      </c>
      <c r="O30" s="19">
        <f t="shared" si="9"/>
        <v>30</v>
      </c>
      <c r="P30" s="20" t="str">
        <f>INDEX(refs!$C$4:$C$39,O30)</f>
        <v>End</v>
      </c>
      <c r="Q30" s="21" t="str">
        <f t="shared" si="10"/>
        <v>?</v>
      </c>
      <c r="U30" s="22" t="str">
        <f t="shared" si="11"/>
        <v>?</v>
      </c>
      <c r="V30" s="23" t="str">
        <f t="shared" si="12"/>
        <v>?</v>
      </c>
    </row>
    <row r="31" spans="1:22">
      <c r="A31" s="30">
        <v>2010</v>
      </c>
      <c r="C31" s="26" t="str">
        <f>IF(ISBLANK(A31)*1,"?",IF((A31/2)=INT(A31/2),refs!$B$9,refs!$B$10))</f>
        <v>ABCDEFGHJKLM</v>
      </c>
      <c r="D31" s="26" t="str">
        <f t="shared" si="0"/>
        <v>FALSE</v>
      </c>
      <c r="E31" s="26" t="str">
        <f t="shared" si="1"/>
        <v>FALSE</v>
      </c>
      <c r="F31" s="26">
        <f t="shared" si="2"/>
        <v>365</v>
      </c>
      <c r="G31" s="31">
        <f t="shared" si="3"/>
        <v>38716</v>
      </c>
      <c r="H31" s="32">
        <f t="shared" si="4"/>
        <v>2010</v>
      </c>
      <c r="I31" s="17" t="str">
        <f>MID(refs!$B$5,(MONTH(G31+(B31)))*3-2,3)</f>
        <v>Dec</v>
      </c>
      <c r="J31" s="17" t="str">
        <f t="shared" si="5"/>
        <v>31</v>
      </c>
      <c r="K31" s="17" t="str">
        <f>MID(refs!$B$7,WEEKDAY(DATE(H31,MONTH(G31+B31),J31),1)*3-2,3)</f>
        <v>Fri</v>
      </c>
      <c r="L31" s="33">
        <f t="shared" si="6"/>
        <v>12010</v>
      </c>
      <c r="M31" s="17">
        <f t="shared" si="7"/>
        <v>0</v>
      </c>
      <c r="N31" s="18" t="e">
        <f t="shared" si="8"/>
        <v>#VALUE!</v>
      </c>
      <c r="O31" s="19">
        <f t="shared" si="9"/>
        <v>30</v>
      </c>
      <c r="P31" s="20" t="str">
        <f>INDEX(refs!$C$4:$C$39,O31)</f>
        <v>End</v>
      </c>
      <c r="Q31" s="21" t="str">
        <f t="shared" si="10"/>
        <v>?</v>
      </c>
      <c r="U31" s="22" t="str">
        <f t="shared" si="11"/>
        <v>?</v>
      </c>
      <c r="V31" s="23" t="str">
        <f t="shared" si="12"/>
        <v>?</v>
      </c>
    </row>
    <row r="32" spans="1:22">
      <c r="C32" s="26" t="str">
        <f>IF(ISBLANK(A32)*1,"?",IF((A32/2)=INT(A32/2),refs!$B$9,refs!$B$10))</f>
        <v>?</v>
      </c>
      <c r="D32" s="26" t="str">
        <f t="shared" si="0"/>
        <v>TRUE</v>
      </c>
      <c r="E32" s="26" t="str">
        <f t="shared" si="1"/>
        <v>TRUE</v>
      </c>
      <c r="F32" s="26" t="str">
        <f t="shared" si="2"/>
        <v>?</v>
      </c>
      <c r="G32" s="31" t="e">
        <f t="shared" si="3"/>
        <v>#NUM!</v>
      </c>
      <c r="H32" s="32">
        <f t="shared" si="4"/>
        <v>0</v>
      </c>
      <c r="I32" s="17" t="e">
        <f>MID(refs!$B$5,(MONTH(G32+(B32)))*3-2,3)</f>
        <v>#NUM!</v>
      </c>
      <c r="J32" s="17" t="e">
        <f t="shared" si="5"/>
        <v>#NUM!</v>
      </c>
      <c r="K32" s="17" t="e">
        <f>MID(refs!$B$7,WEEKDAY(DATE(H32,MONTH(G32+B32),J32),1)*3-2,3)</f>
        <v>#NUM!</v>
      </c>
      <c r="L32" s="33">
        <f t="shared" si="6"/>
        <v>10000</v>
      </c>
      <c r="M32" s="17">
        <f t="shared" si="7"/>
        <v>0</v>
      </c>
      <c r="N32" s="18" t="e">
        <f t="shared" si="8"/>
        <v>#VALUE!</v>
      </c>
      <c r="O32" s="19">
        <f t="shared" si="9"/>
        <v>30</v>
      </c>
      <c r="P32" s="20" t="str">
        <f>INDEX(refs!$C$4:$C$39,O32)</f>
        <v>End</v>
      </c>
      <c r="Q32" s="21" t="str">
        <f t="shared" si="10"/>
        <v>?</v>
      </c>
      <c r="U32" s="22" t="str">
        <f t="shared" si="11"/>
        <v>?</v>
      </c>
      <c r="V32" s="23" t="str">
        <f t="shared" si="12"/>
        <v>?</v>
      </c>
    </row>
    <row r="33" spans="3:22">
      <c r="C33" s="26" t="str">
        <f>IF(ISBLANK(A33)*1,"?",IF((A33/2)=INT(A33/2),refs!$B$9,refs!$B$10))</f>
        <v>?</v>
      </c>
      <c r="D33" s="26" t="str">
        <f t="shared" si="0"/>
        <v>TRUE</v>
      </c>
      <c r="E33" s="26" t="str">
        <f t="shared" si="1"/>
        <v>TRUE</v>
      </c>
      <c r="F33" s="26" t="str">
        <f t="shared" si="2"/>
        <v>?</v>
      </c>
      <c r="G33" s="31" t="e">
        <f t="shared" si="3"/>
        <v>#NUM!</v>
      </c>
      <c r="H33" s="32">
        <f t="shared" si="4"/>
        <v>0</v>
      </c>
      <c r="I33" s="17" t="e">
        <f>MID(refs!$B$5,(MONTH(G33+(B33)))*3-2,3)</f>
        <v>#NUM!</v>
      </c>
      <c r="J33" s="17" t="e">
        <f t="shared" si="5"/>
        <v>#NUM!</v>
      </c>
      <c r="K33" s="17" t="e">
        <f>MID(refs!$B$7,WEEKDAY(DATE(H33,MONTH(G33+B33),J33),1)*3-2,3)</f>
        <v>#NUM!</v>
      </c>
      <c r="L33" s="33">
        <f t="shared" si="6"/>
        <v>10000</v>
      </c>
      <c r="M33" s="17">
        <f t="shared" si="7"/>
        <v>0</v>
      </c>
      <c r="N33" s="18" t="e">
        <f t="shared" si="8"/>
        <v>#VALUE!</v>
      </c>
      <c r="O33" s="19">
        <f t="shared" si="9"/>
        <v>30</v>
      </c>
      <c r="P33" s="20" t="str">
        <f>INDEX(refs!$C$4:$C$39,O33)</f>
        <v>End</v>
      </c>
      <c r="Q33" s="21" t="str">
        <f t="shared" si="10"/>
        <v>?</v>
      </c>
      <c r="U33" s="22" t="str">
        <f t="shared" si="11"/>
        <v>?</v>
      </c>
      <c r="V33" s="23" t="str">
        <f t="shared" si="12"/>
        <v>?</v>
      </c>
    </row>
    <row r="34" spans="3:22">
      <c r="C34" s="26" t="str">
        <f>IF(ISBLANK(A34)*1,"?",IF((A34/2)=INT(A34/2),refs!$B$9,refs!$B$10))</f>
        <v>?</v>
      </c>
      <c r="D34" s="26" t="str">
        <f t="shared" si="0"/>
        <v>TRUE</v>
      </c>
      <c r="E34" s="26" t="str">
        <f t="shared" si="1"/>
        <v>TRUE</v>
      </c>
      <c r="F34" s="26" t="str">
        <f t="shared" si="2"/>
        <v>?</v>
      </c>
      <c r="G34" s="31" t="e">
        <f t="shared" si="3"/>
        <v>#NUM!</v>
      </c>
      <c r="H34" s="32">
        <f t="shared" si="4"/>
        <v>0</v>
      </c>
      <c r="I34" s="17" t="e">
        <f>MID(refs!$B$5,(MONTH(G34+(B34)))*3-2,3)</f>
        <v>#NUM!</v>
      </c>
      <c r="J34" s="17" t="e">
        <f t="shared" si="5"/>
        <v>#NUM!</v>
      </c>
      <c r="K34" s="17" t="e">
        <f>MID(refs!$B$7,WEEKDAY(DATE(H34,MONTH(G34+B34),J34),1)*3-2,3)</f>
        <v>#NUM!</v>
      </c>
      <c r="L34" s="33">
        <f t="shared" si="6"/>
        <v>10000</v>
      </c>
      <c r="M34" s="17">
        <f t="shared" si="7"/>
        <v>0</v>
      </c>
      <c r="N34" s="18" t="e">
        <f t="shared" si="8"/>
        <v>#VALUE!</v>
      </c>
      <c r="O34" s="19">
        <f t="shared" si="9"/>
        <v>30</v>
      </c>
      <c r="P34" s="20" t="str">
        <f>INDEX(refs!$C$4:$C$39,O34)</f>
        <v>End</v>
      </c>
      <c r="Q34" s="21" t="str">
        <f t="shared" si="10"/>
        <v>?</v>
      </c>
      <c r="U34" s="22" t="str">
        <f t="shared" si="11"/>
        <v>?</v>
      </c>
      <c r="V34" s="23" t="str">
        <f t="shared" si="12"/>
        <v>?</v>
      </c>
    </row>
    <row r="35" spans="3:22">
      <c r="C35" s="26" t="str">
        <f>IF(ISBLANK(A35)*1,"?",IF((A35/2)=INT(A35/2),refs!$B$9,refs!$B$10))</f>
        <v>?</v>
      </c>
      <c r="D35" s="26" t="str">
        <f t="shared" si="0"/>
        <v>TRUE</v>
      </c>
      <c r="E35" s="26" t="str">
        <f t="shared" si="1"/>
        <v>TRUE</v>
      </c>
      <c r="F35" s="26" t="str">
        <f t="shared" si="2"/>
        <v>?</v>
      </c>
      <c r="G35" s="31" t="e">
        <f t="shared" si="3"/>
        <v>#NUM!</v>
      </c>
      <c r="H35" s="32">
        <f t="shared" si="4"/>
        <v>0</v>
      </c>
      <c r="I35" s="17" t="e">
        <f>MID(refs!$B$5,(MONTH(G35+(B35)))*3-2,3)</f>
        <v>#NUM!</v>
      </c>
      <c r="J35" s="17" t="e">
        <f t="shared" si="5"/>
        <v>#NUM!</v>
      </c>
      <c r="K35" s="17" t="e">
        <f>MID(refs!$B$7,WEEKDAY(DATE(H35,MONTH(G35+B35),J35),1)*3-2,3)</f>
        <v>#NUM!</v>
      </c>
      <c r="L35" s="33">
        <f t="shared" si="6"/>
        <v>10000</v>
      </c>
      <c r="M35" s="17">
        <f t="shared" si="7"/>
        <v>0</v>
      </c>
      <c r="N35" s="18" t="e">
        <f t="shared" si="8"/>
        <v>#VALUE!</v>
      </c>
      <c r="O35" s="19">
        <f t="shared" si="9"/>
        <v>30</v>
      </c>
      <c r="P35" s="20" t="str">
        <f>INDEX(refs!$C$4:$C$39,O35)</f>
        <v>End</v>
      </c>
      <c r="Q35" s="21" t="str">
        <f t="shared" si="10"/>
        <v>?</v>
      </c>
      <c r="U35" s="22" t="str">
        <f t="shared" si="11"/>
        <v>?</v>
      </c>
      <c r="V35" s="23" t="str">
        <f t="shared" si="12"/>
        <v>?</v>
      </c>
    </row>
    <row r="36" spans="3:22">
      <c r="C36" s="26" t="str">
        <f>IF(ISBLANK(A36)*1,"?",IF((A36/2)=INT(A36/2),refs!$B$9,refs!$B$10))</f>
        <v>?</v>
      </c>
      <c r="D36" s="26" t="str">
        <f t="shared" si="0"/>
        <v>TRUE</v>
      </c>
      <c r="E36" s="26" t="str">
        <f t="shared" si="1"/>
        <v>TRUE</v>
      </c>
      <c r="F36" s="26" t="str">
        <f t="shared" si="2"/>
        <v>?</v>
      </c>
      <c r="G36" s="31" t="e">
        <f t="shared" si="3"/>
        <v>#NUM!</v>
      </c>
      <c r="H36" s="32">
        <f t="shared" si="4"/>
        <v>0</v>
      </c>
      <c r="I36" s="17" t="e">
        <f>MID(refs!$B$5,(MONTH(G36+(B36)))*3-2,3)</f>
        <v>#NUM!</v>
      </c>
      <c r="J36" s="17" t="e">
        <f t="shared" si="5"/>
        <v>#NUM!</v>
      </c>
      <c r="K36" s="17" t="e">
        <f>MID(refs!$B$7,WEEKDAY(DATE(H36,MONTH(G36+B36),J36),1)*3-2,3)</f>
        <v>#NUM!</v>
      </c>
      <c r="L36" s="33">
        <f t="shared" si="6"/>
        <v>10000</v>
      </c>
      <c r="M36" s="17">
        <f t="shared" si="7"/>
        <v>0</v>
      </c>
      <c r="N36" s="18" t="e">
        <f t="shared" si="8"/>
        <v>#VALUE!</v>
      </c>
      <c r="O36" s="19">
        <f t="shared" si="9"/>
        <v>30</v>
      </c>
      <c r="P36" s="20" t="str">
        <f>INDEX(refs!$C$4:$C$39,O36)</f>
        <v>End</v>
      </c>
      <c r="Q36" s="21" t="str">
        <f t="shared" si="10"/>
        <v>?</v>
      </c>
      <c r="U36" s="22" t="str">
        <f t="shared" si="11"/>
        <v>?</v>
      </c>
      <c r="V36" s="23" t="str">
        <f t="shared" si="12"/>
        <v>?</v>
      </c>
    </row>
    <row r="37" spans="3:22">
      <c r="C37" s="26" t="str">
        <f>IF(ISBLANK(A37)*1,"?",IF((A37/2)=INT(A37/2),refs!$B$9,refs!$B$10))</f>
        <v>?</v>
      </c>
      <c r="D37" s="26" t="str">
        <f t="shared" si="0"/>
        <v>TRUE</v>
      </c>
      <c r="E37" s="26" t="str">
        <f t="shared" si="1"/>
        <v>TRUE</v>
      </c>
      <c r="F37" s="26" t="str">
        <f t="shared" si="2"/>
        <v>?</v>
      </c>
      <c r="G37" s="31" t="e">
        <f t="shared" si="3"/>
        <v>#NUM!</v>
      </c>
      <c r="H37" s="32">
        <f t="shared" si="4"/>
        <v>0</v>
      </c>
      <c r="I37" s="17" t="e">
        <f>MID(refs!$B$5,(MONTH(G37+(B37)))*3-2,3)</f>
        <v>#NUM!</v>
      </c>
      <c r="J37" s="17" t="e">
        <f t="shared" si="5"/>
        <v>#NUM!</v>
      </c>
      <c r="K37" s="17" t="e">
        <f>MID(refs!$B$7,WEEKDAY(DATE(H37,MONTH(G37+B37),J37),1)*3-2,3)</f>
        <v>#NUM!</v>
      </c>
      <c r="L37" s="33">
        <f t="shared" si="6"/>
        <v>10000</v>
      </c>
      <c r="M37" s="17">
        <f t="shared" si="7"/>
        <v>0</v>
      </c>
      <c r="N37" s="18" t="e">
        <f t="shared" si="8"/>
        <v>#VALUE!</v>
      </c>
      <c r="O37" s="19">
        <f t="shared" si="9"/>
        <v>30</v>
      </c>
      <c r="P37" s="20" t="str">
        <f>INDEX(refs!$C$4:$C$39,O37)</f>
        <v>End</v>
      </c>
      <c r="Q37" s="21" t="str">
        <f t="shared" si="10"/>
        <v>?</v>
      </c>
      <c r="U37" s="22" t="str">
        <f t="shared" si="11"/>
        <v>?</v>
      </c>
      <c r="V37" s="23" t="str">
        <f t="shared" si="12"/>
        <v>?</v>
      </c>
    </row>
    <row r="38" spans="3:22">
      <c r="C38" s="26" t="str">
        <f>IF(ISBLANK(A38)*1,"?",IF((A38/2)=INT(A38/2),refs!$B$9,refs!$B$10))</f>
        <v>?</v>
      </c>
      <c r="D38" s="26" t="str">
        <f t="shared" si="0"/>
        <v>TRUE</v>
      </c>
      <c r="E38" s="26" t="str">
        <f t="shared" si="1"/>
        <v>TRUE</v>
      </c>
      <c r="F38" s="26" t="str">
        <f t="shared" si="2"/>
        <v>?</v>
      </c>
      <c r="G38" s="31" t="e">
        <f t="shared" si="3"/>
        <v>#NUM!</v>
      </c>
      <c r="H38" s="32">
        <f t="shared" si="4"/>
        <v>0</v>
      </c>
      <c r="I38" s="17" t="e">
        <f>MID(refs!$B$5,(MONTH(G38+(B38)))*3-2,3)</f>
        <v>#NUM!</v>
      </c>
      <c r="J38" s="17" t="e">
        <f t="shared" si="5"/>
        <v>#NUM!</v>
      </c>
      <c r="K38" s="17" t="e">
        <f>MID(refs!$B$7,WEEKDAY(DATE(H38,MONTH(G38+B38),J38),1)*3-2,3)</f>
        <v>#NUM!</v>
      </c>
      <c r="L38" s="33">
        <f t="shared" si="6"/>
        <v>10000</v>
      </c>
      <c r="M38" s="17">
        <f t="shared" si="7"/>
        <v>0</v>
      </c>
      <c r="N38" s="18" t="e">
        <f t="shared" si="8"/>
        <v>#VALUE!</v>
      </c>
      <c r="O38" s="19">
        <f t="shared" si="9"/>
        <v>30</v>
      </c>
      <c r="P38" s="20" t="str">
        <f>INDEX(refs!$C$4:$C$39,O38)</f>
        <v>End</v>
      </c>
      <c r="Q38" s="21" t="str">
        <f t="shared" si="10"/>
        <v>?</v>
      </c>
      <c r="U38" s="22" t="str">
        <f t="shared" si="11"/>
        <v>?</v>
      </c>
      <c r="V38" s="23" t="str">
        <f t="shared" si="12"/>
        <v>?</v>
      </c>
    </row>
    <row r="39" spans="3:22">
      <c r="C39" s="26" t="str">
        <f>IF(ISBLANK(A39)*1,"?",IF((A39/2)=INT(A39/2),refs!$B$9,refs!$B$10))</f>
        <v>?</v>
      </c>
      <c r="D39" s="26" t="str">
        <f t="shared" si="0"/>
        <v>TRUE</v>
      </c>
      <c r="E39" s="26" t="str">
        <f t="shared" si="1"/>
        <v>TRUE</v>
      </c>
      <c r="F39" s="26" t="str">
        <f t="shared" si="2"/>
        <v>?</v>
      </c>
      <c r="G39" s="31" t="e">
        <f t="shared" si="3"/>
        <v>#NUM!</v>
      </c>
      <c r="H39" s="32">
        <f t="shared" si="4"/>
        <v>0</v>
      </c>
      <c r="I39" s="17" t="e">
        <f>MID(refs!$B$5,(MONTH(G39+(B39)))*3-2,3)</f>
        <v>#NUM!</v>
      </c>
      <c r="J39" s="17" t="e">
        <f t="shared" si="5"/>
        <v>#NUM!</v>
      </c>
      <c r="K39" s="17" t="e">
        <f>MID(refs!$B$7,WEEKDAY(DATE(H39,MONTH(G39+B39),J39),1)*3-2,3)</f>
        <v>#NUM!</v>
      </c>
      <c r="L39" s="33">
        <f t="shared" si="6"/>
        <v>10000</v>
      </c>
      <c r="M39" s="17">
        <f t="shared" si="7"/>
        <v>0</v>
      </c>
      <c r="N39" s="18" t="e">
        <f t="shared" si="8"/>
        <v>#VALUE!</v>
      </c>
      <c r="O39" s="19">
        <f t="shared" si="9"/>
        <v>30</v>
      </c>
      <c r="P39" s="20" t="str">
        <f>INDEX(refs!$C$4:$C$39,O39)</f>
        <v>End</v>
      </c>
      <c r="Q39" s="21" t="str">
        <f t="shared" si="10"/>
        <v>?</v>
      </c>
      <c r="U39" s="22" t="str">
        <f t="shared" si="11"/>
        <v>?</v>
      </c>
      <c r="V39" s="23" t="str">
        <f t="shared" si="12"/>
        <v>?</v>
      </c>
    </row>
    <row r="40" spans="3:22">
      <c r="C40" s="26" t="str">
        <f>IF(ISBLANK(A40)*1,"?",IF((A40/2)=INT(A40/2),refs!$B$9,refs!$B$10))</f>
        <v>?</v>
      </c>
      <c r="D40" s="26" t="str">
        <f t="shared" si="0"/>
        <v>TRUE</v>
      </c>
      <c r="E40" s="26" t="str">
        <f t="shared" si="1"/>
        <v>TRUE</v>
      </c>
      <c r="F40" s="26" t="str">
        <f t="shared" si="2"/>
        <v>?</v>
      </c>
      <c r="G40" s="31" t="e">
        <f t="shared" si="3"/>
        <v>#NUM!</v>
      </c>
      <c r="H40" s="32">
        <f t="shared" si="4"/>
        <v>0</v>
      </c>
      <c r="I40" s="17" t="e">
        <f>MID(refs!$B$5,(MONTH(G40+(B40)))*3-2,3)</f>
        <v>#NUM!</v>
      </c>
      <c r="J40" s="17" t="e">
        <f t="shared" si="5"/>
        <v>#NUM!</v>
      </c>
      <c r="K40" s="17" t="e">
        <f>MID(refs!$B$7,WEEKDAY(DATE(H40,MONTH(G40+B40),J40),1)*3-2,3)</f>
        <v>#NUM!</v>
      </c>
      <c r="L40" s="33">
        <f t="shared" si="6"/>
        <v>10000</v>
      </c>
      <c r="M40" s="17">
        <f t="shared" si="7"/>
        <v>0</v>
      </c>
      <c r="N40" s="18" t="e">
        <f t="shared" si="8"/>
        <v>#VALUE!</v>
      </c>
      <c r="O40" s="19">
        <f t="shared" si="9"/>
        <v>30</v>
      </c>
      <c r="P40" s="20" t="str">
        <f>INDEX(refs!$C$4:$C$39,O40)</f>
        <v>End</v>
      </c>
      <c r="Q40" s="21" t="str">
        <f t="shared" si="10"/>
        <v>?</v>
      </c>
      <c r="U40" s="22" t="str">
        <f t="shared" si="11"/>
        <v>?</v>
      </c>
      <c r="V40" s="23" t="str">
        <f t="shared" si="12"/>
        <v>?</v>
      </c>
    </row>
    <row r="41" spans="3:22">
      <c r="C41" s="26" t="str">
        <f>IF(ISBLANK(A41)*1,"?",IF((A41/2)=INT(A41/2),refs!$B$9,refs!$B$10))</f>
        <v>?</v>
      </c>
      <c r="D41" s="26" t="str">
        <f t="shared" si="0"/>
        <v>TRUE</v>
      </c>
      <c r="E41" s="26" t="str">
        <f t="shared" si="1"/>
        <v>TRUE</v>
      </c>
      <c r="F41" s="26" t="str">
        <f t="shared" si="2"/>
        <v>?</v>
      </c>
      <c r="G41" s="31" t="e">
        <f t="shared" si="3"/>
        <v>#NUM!</v>
      </c>
      <c r="H41" s="32">
        <f t="shared" si="4"/>
        <v>0</v>
      </c>
      <c r="I41" s="17" t="e">
        <f>MID(refs!$B$5,(MONTH(G41+(B41)))*3-2,3)</f>
        <v>#NUM!</v>
      </c>
      <c r="J41" s="17" t="e">
        <f t="shared" si="5"/>
        <v>#NUM!</v>
      </c>
      <c r="K41" s="17" t="e">
        <f>MID(refs!$B$7,WEEKDAY(DATE(H41,MONTH(G41+B41),J41),1)*3-2,3)</f>
        <v>#NUM!</v>
      </c>
      <c r="L41" s="33">
        <f t="shared" si="6"/>
        <v>10000</v>
      </c>
      <c r="M41" s="17">
        <f t="shared" si="7"/>
        <v>0</v>
      </c>
      <c r="N41" s="18" t="e">
        <f t="shared" si="8"/>
        <v>#VALUE!</v>
      </c>
      <c r="O41" s="19">
        <f t="shared" si="9"/>
        <v>30</v>
      </c>
      <c r="P41" s="20" t="str">
        <f>INDEX(refs!$C$4:$C$39,O41)</f>
        <v>End</v>
      </c>
      <c r="Q41" s="21" t="str">
        <f t="shared" si="10"/>
        <v>?</v>
      </c>
      <c r="U41" s="22" t="str">
        <f t="shared" si="11"/>
        <v>?</v>
      </c>
      <c r="V41" s="23" t="str">
        <f t="shared" si="12"/>
        <v>?</v>
      </c>
    </row>
    <row r="42" spans="3:22">
      <c r="C42" s="26" t="str">
        <f>IF(ISBLANK(A42)*1,"?",IF((A42/2)=INT(A42/2),refs!$B$9,refs!$B$10))</f>
        <v>?</v>
      </c>
      <c r="D42" s="26" t="str">
        <f t="shared" si="0"/>
        <v>TRUE</v>
      </c>
      <c r="E42" s="26" t="str">
        <f t="shared" si="1"/>
        <v>TRUE</v>
      </c>
      <c r="F42" s="26" t="str">
        <f t="shared" si="2"/>
        <v>?</v>
      </c>
      <c r="G42" s="31" t="e">
        <f t="shared" si="3"/>
        <v>#NUM!</v>
      </c>
      <c r="H42" s="32">
        <f t="shared" si="4"/>
        <v>0</v>
      </c>
      <c r="I42" s="17" t="e">
        <f>MID(refs!$B$5,(MONTH(G42+(B42)))*3-2,3)</f>
        <v>#NUM!</v>
      </c>
      <c r="J42" s="17" t="e">
        <f t="shared" si="5"/>
        <v>#NUM!</v>
      </c>
      <c r="K42" s="17" t="e">
        <f>MID(refs!$B$7,WEEKDAY(DATE(H42,MONTH(G42+B42),J42),1)*3-2,3)</f>
        <v>#NUM!</v>
      </c>
      <c r="L42" s="33">
        <f t="shared" si="6"/>
        <v>10000</v>
      </c>
      <c r="M42" s="17">
        <f t="shared" si="7"/>
        <v>0</v>
      </c>
      <c r="N42" s="18" t="e">
        <f t="shared" si="8"/>
        <v>#VALUE!</v>
      </c>
      <c r="O42" s="19">
        <f t="shared" si="9"/>
        <v>30</v>
      </c>
      <c r="P42" s="20" t="str">
        <f>INDEX(refs!$C$4:$C$39,O42)</f>
        <v>End</v>
      </c>
      <c r="Q42" s="21" t="str">
        <f t="shared" si="10"/>
        <v>?</v>
      </c>
      <c r="U42" s="22" t="str">
        <f t="shared" si="11"/>
        <v>?</v>
      </c>
      <c r="V42" s="23" t="str">
        <f t="shared" si="12"/>
        <v>?</v>
      </c>
    </row>
    <row r="43" spans="3:22">
      <c r="C43" s="26" t="str">
        <f>IF(ISBLANK(A43)*1,"?",IF((A43/2)=INT(A43/2),refs!$B$9,refs!$B$10))</f>
        <v>?</v>
      </c>
      <c r="D43" s="26" t="str">
        <f t="shared" si="0"/>
        <v>TRUE</v>
      </c>
      <c r="E43" s="26" t="str">
        <f t="shared" si="1"/>
        <v>TRUE</v>
      </c>
      <c r="F43" s="26" t="str">
        <f t="shared" si="2"/>
        <v>?</v>
      </c>
      <c r="G43" s="31" t="e">
        <f t="shared" si="3"/>
        <v>#NUM!</v>
      </c>
      <c r="H43" s="32">
        <f t="shared" si="4"/>
        <v>0</v>
      </c>
      <c r="I43" s="17" t="e">
        <f>MID(refs!$B$5,(MONTH(G43+(B43)))*3-2,3)</f>
        <v>#NUM!</v>
      </c>
      <c r="J43" s="17" t="e">
        <f t="shared" si="5"/>
        <v>#NUM!</v>
      </c>
      <c r="K43" s="17" t="e">
        <f>MID(refs!$B$7,WEEKDAY(DATE(H43,MONTH(G43+B43),J43),1)*3-2,3)</f>
        <v>#NUM!</v>
      </c>
      <c r="L43" s="33">
        <f t="shared" si="6"/>
        <v>10000</v>
      </c>
      <c r="M43" s="17">
        <f t="shared" si="7"/>
        <v>0</v>
      </c>
      <c r="N43" s="18" t="e">
        <f t="shared" si="8"/>
        <v>#VALUE!</v>
      </c>
      <c r="O43" s="19">
        <f t="shared" si="9"/>
        <v>30</v>
      </c>
      <c r="P43" s="20" t="str">
        <f>INDEX(refs!$C$4:$C$39,O43)</f>
        <v>End</v>
      </c>
      <c r="Q43" s="21" t="str">
        <f t="shared" si="10"/>
        <v>?</v>
      </c>
      <c r="U43" s="22" t="str">
        <f t="shared" si="11"/>
        <v>?</v>
      </c>
      <c r="V43" s="23" t="str">
        <f t="shared" si="12"/>
        <v>?</v>
      </c>
    </row>
    <row r="44" spans="3:22">
      <c r="C44" s="26" t="str">
        <f>IF(ISBLANK(A44)*1,"?",IF((A44/2)=INT(A44/2),refs!$B$9,refs!$B$10))</f>
        <v>?</v>
      </c>
      <c r="D44" s="26" t="str">
        <f t="shared" si="0"/>
        <v>TRUE</v>
      </c>
      <c r="E44" s="26" t="str">
        <f t="shared" si="1"/>
        <v>TRUE</v>
      </c>
      <c r="F44" s="26" t="str">
        <f t="shared" si="2"/>
        <v>?</v>
      </c>
      <c r="G44" s="31" t="e">
        <f t="shared" si="3"/>
        <v>#NUM!</v>
      </c>
      <c r="H44" s="32">
        <f t="shared" si="4"/>
        <v>0</v>
      </c>
      <c r="I44" s="17" t="e">
        <f>MID(refs!$B$5,(MONTH(G44+(B44)))*3-2,3)</f>
        <v>#NUM!</v>
      </c>
      <c r="J44" s="17" t="e">
        <f t="shared" si="5"/>
        <v>#NUM!</v>
      </c>
      <c r="K44" s="17" t="e">
        <f>MID(refs!$B$7,WEEKDAY(DATE(H44,MONTH(G44+B44),J44),1)*3-2,3)</f>
        <v>#NUM!</v>
      </c>
      <c r="L44" s="33">
        <f t="shared" si="6"/>
        <v>10000</v>
      </c>
      <c r="M44" s="17">
        <f t="shared" si="7"/>
        <v>0</v>
      </c>
      <c r="N44" s="18" t="e">
        <f t="shared" si="8"/>
        <v>#VALUE!</v>
      </c>
      <c r="O44" s="19">
        <f t="shared" si="9"/>
        <v>30</v>
      </c>
      <c r="P44" s="20" t="str">
        <f>INDEX(refs!$C$4:$C$39,O44)</f>
        <v>End</v>
      </c>
      <c r="Q44" s="21" t="str">
        <f t="shared" si="10"/>
        <v>?</v>
      </c>
      <c r="U44" s="22" t="str">
        <f t="shared" si="11"/>
        <v>?</v>
      </c>
      <c r="V44" s="23" t="str">
        <f t="shared" si="12"/>
        <v>?</v>
      </c>
    </row>
    <row r="45" spans="3:22">
      <c r="C45" s="26" t="str">
        <f>IF(ISBLANK(A45)*1,"?",IF((A45/2)=INT(A45/2),refs!$B$9,refs!$B$10))</f>
        <v>?</v>
      </c>
      <c r="D45" s="26" t="str">
        <f t="shared" si="0"/>
        <v>TRUE</v>
      </c>
      <c r="E45" s="26" t="str">
        <f t="shared" si="1"/>
        <v>TRUE</v>
      </c>
      <c r="F45" s="26" t="str">
        <f t="shared" si="2"/>
        <v>?</v>
      </c>
      <c r="G45" s="31" t="e">
        <f t="shared" si="3"/>
        <v>#NUM!</v>
      </c>
      <c r="H45" s="32">
        <f t="shared" si="4"/>
        <v>0</v>
      </c>
      <c r="I45" s="17" t="e">
        <f>MID(refs!$B$5,(MONTH(G45+(B45)))*3-2,3)</f>
        <v>#NUM!</v>
      </c>
      <c r="J45" s="17" t="e">
        <f t="shared" si="5"/>
        <v>#NUM!</v>
      </c>
      <c r="K45" s="17" t="e">
        <f>MID(refs!$B$7,WEEKDAY(DATE(H45,MONTH(G45+B45),J45),1)*3-2,3)</f>
        <v>#NUM!</v>
      </c>
      <c r="L45" s="33">
        <f t="shared" si="6"/>
        <v>10000</v>
      </c>
      <c r="M45" s="17">
        <f t="shared" si="7"/>
        <v>0</v>
      </c>
      <c r="N45" s="18" t="e">
        <f t="shared" si="8"/>
        <v>#VALUE!</v>
      </c>
      <c r="O45" s="19">
        <f t="shared" si="9"/>
        <v>30</v>
      </c>
      <c r="P45" s="20" t="str">
        <f>INDEX(refs!$C$4:$C$39,O45)</f>
        <v>End</v>
      </c>
      <c r="Q45" s="21" t="str">
        <f t="shared" si="10"/>
        <v>?</v>
      </c>
      <c r="U45" s="22" t="str">
        <f t="shared" si="11"/>
        <v>?</v>
      </c>
      <c r="V45" s="23" t="str">
        <f t="shared" si="12"/>
        <v>?</v>
      </c>
    </row>
    <row r="46" spans="3:22">
      <c r="C46" s="26" t="str">
        <f>IF(ISBLANK(A46)*1,"?",IF((A46/2)=INT(A46/2),refs!$B$9,refs!$B$10))</f>
        <v>?</v>
      </c>
      <c r="D46" s="26" t="str">
        <f t="shared" si="0"/>
        <v>TRUE</v>
      </c>
      <c r="E46" s="26" t="str">
        <f t="shared" si="1"/>
        <v>TRUE</v>
      </c>
      <c r="F46" s="26" t="str">
        <f t="shared" si="2"/>
        <v>?</v>
      </c>
      <c r="G46" s="31" t="e">
        <f t="shared" si="3"/>
        <v>#NUM!</v>
      </c>
      <c r="H46" s="32">
        <f t="shared" si="4"/>
        <v>0</v>
      </c>
      <c r="I46" s="17" t="e">
        <f>MID(refs!$B$5,(MONTH(G46+(B46)))*3-2,3)</f>
        <v>#NUM!</v>
      </c>
      <c r="J46" s="17" t="e">
        <f t="shared" si="5"/>
        <v>#NUM!</v>
      </c>
      <c r="K46" s="17" t="e">
        <f>MID(refs!$B$7,WEEKDAY(DATE(H46,MONTH(G46+B46),J46),1)*3-2,3)</f>
        <v>#NUM!</v>
      </c>
      <c r="L46" s="33">
        <f t="shared" si="6"/>
        <v>10000</v>
      </c>
      <c r="M46" s="17">
        <f t="shared" si="7"/>
        <v>0</v>
      </c>
      <c r="N46" s="18" t="e">
        <f t="shared" si="8"/>
        <v>#VALUE!</v>
      </c>
      <c r="O46" s="19">
        <f t="shared" si="9"/>
        <v>30</v>
      </c>
      <c r="P46" s="20" t="str">
        <f>INDEX(refs!$C$4:$C$39,O46)</f>
        <v>End</v>
      </c>
      <c r="Q46" s="21" t="str">
        <f t="shared" si="10"/>
        <v>?</v>
      </c>
      <c r="U46" s="22" t="str">
        <f t="shared" si="11"/>
        <v>?</v>
      </c>
      <c r="V46" s="23" t="str">
        <f t="shared" si="12"/>
        <v>?</v>
      </c>
    </row>
    <row r="47" spans="3:22">
      <c r="C47" s="26" t="str">
        <f>IF(ISBLANK(A47)*1,"?",IF((A47/2)=INT(A47/2),refs!$B$9,refs!$B$10))</f>
        <v>?</v>
      </c>
      <c r="D47" s="26" t="str">
        <f t="shared" si="0"/>
        <v>TRUE</v>
      </c>
      <c r="E47" s="26" t="str">
        <f t="shared" si="1"/>
        <v>TRUE</v>
      </c>
      <c r="F47" s="26" t="str">
        <f t="shared" si="2"/>
        <v>?</v>
      </c>
      <c r="G47" s="31" t="e">
        <f t="shared" si="3"/>
        <v>#NUM!</v>
      </c>
      <c r="H47" s="32">
        <f t="shared" si="4"/>
        <v>0</v>
      </c>
      <c r="I47" s="17" t="e">
        <f>MID(refs!$B$5,(MONTH(G47+(B47)))*3-2,3)</f>
        <v>#NUM!</v>
      </c>
      <c r="J47" s="17" t="e">
        <f t="shared" si="5"/>
        <v>#NUM!</v>
      </c>
      <c r="K47" s="17" t="e">
        <f>MID(refs!$B$7,WEEKDAY(DATE(H47,MONTH(G47+B47),J47),1)*3-2,3)</f>
        <v>#NUM!</v>
      </c>
      <c r="L47" s="33">
        <f t="shared" si="6"/>
        <v>10000</v>
      </c>
      <c r="M47" s="17">
        <f t="shared" si="7"/>
        <v>0</v>
      </c>
      <c r="N47" s="18" t="e">
        <f t="shared" si="8"/>
        <v>#VALUE!</v>
      </c>
      <c r="O47" s="19">
        <f t="shared" si="9"/>
        <v>30</v>
      </c>
      <c r="P47" s="20" t="str">
        <f>INDEX(refs!$C$4:$C$39,O47)</f>
        <v>End</v>
      </c>
      <c r="Q47" s="21" t="str">
        <f t="shared" si="10"/>
        <v>?</v>
      </c>
      <c r="U47" s="22" t="str">
        <f t="shared" si="11"/>
        <v>?</v>
      </c>
      <c r="V47" s="23" t="str">
        <f t="shared" si="12"/>
        <v>?</v>
      </c>
    </row>
    <row r="48" spans="3:22">
      <c r="C48" s="26" t="str">
        <f>IF(ISBLANK(A48)*1,"?",IF((A48/2)=INT(A48/2),refs!$B$9,refs!$B$10))</f>
        <v>?</v>
      </c>
      <c r="D48" s="26" t="str">
        <f t="shared" si="0"/>
        <v>TRUE</v>
      </c>
      <c r="E48" s="26" t="str">
        <f t="shared" si="1"/>
        <v>TRUE</v>
      </c>
      <c r="F48" s="26" t="str">
        <f t="shared" si="2"/>
        <v>?</v>
      </c>
      <c r="G48" s="31" t="e">
        <f t="shared" si="3"/>
        <v>#NUM!</v>
      </c>
      <c r="H48" s="32">
        <f t="shared" si="4"/>
        <v>0</v>
      </c>
      <c r="I48" s="17" t="e">
        <f>MID(refs!$B$5,(MONTH(G48+(B48)))*3-2,3)</f>
        <v>#NUM!</v>
      </c>
      <c r="J48" s="17" t="e">
        <f t="shared" si="5"/>
        <v>#NUM!</v>
      </c>
      <c r="K48" s="17" t="e">
        <f>MID(refs!$B$7,WEEKDAY(DATE(H48,MONTH(G48+B48),J48),1)*3-2,3)</f>
        <v>#NUM!</v>
      </c>
      <c r="L48" s="33">
        <f t="shared" si="6"/>
        <v>10000</v>
      </c>
      <c r="M48" s="17">
        <f t="shared" si="7"/>
        <v>0</v>
      </c>
      <c r="N48" s="18" t="e">
        <f t="shared" si="8"/>
        <v>#VALUE!</v>
      </c>
      <c r="O48" s="19">
        <f t="shared" si="9"/>
        <v>30</v>
      </c>
      <c r="P48" s="20" t="str">
        <f>INDEX(refs!$C$4:$C$39,O48)</f>
        <v>End</v>
      </c>
      <c r="Q48" s="21" t="str">
        <f t="shared" si="10"/>
        <v>?</v>
      </c>
      <c r="U48" s="22" t="str">
        <f t="shared" si="11"/>
        <v>?</v>
      </c>
      <c r="V48" s="23" t="str">
        <f t="shared" si="12"/>
        <v>?</v>
      </c>
    </row>
    <row r="49" spans="3:22">
      <c r="C49" s="26" t="str">
        <f>IF(ISBLANK(A49)*1,"?",IF((A49/2)=INT(A49/2),refs!$B$9,refs!$B$10))</f>
        <v>?</v>
      </c>
      <c r="D49" s="26" t="str">
        <f t="shared" si="0"/>
        <v>TRUE</v>
      </c>
      <c r="E49" s="26" t="str">
        <f t="shared" si="1"/>
        <v>TRUE</v>
      </c>
      <c r="F49" s="26" t="str">
        <f t="shared" si="2"/>
        <v>?</v>
      </c>
      <c r="G49" s="31" t="e">
        <f t="shared" si="3"/>
        <v>#NUM!</v>
      </c>
      <c r="H49" s="32">
        <f t="shared" si="4"/>
        <v>0</v>
      </c>
      <c r="I49" s="17" t="e">
        <f>MID(refs!$B$5,(MONTH(G49+(B49)))*3-2,3)</f>
        <v>#NUM!</v>
      </c>
      <c r="J49" s="17" t="e">
        <f t="shared" si="5"/>
        <v>#NUM!</v>
      </c>
      <c r="K49" s="17" t="e">
        <f>MID(refs!$B$7,WEEKDAY(DATE(H49,MONTH(G49+B49),J49),1)*3-2,3)</f>
        <v>#NUM!</v>
      </c>
      <c r="L49" s="33">
        <f t="shared" si="6"/>
        <v>10000</v>
      </c>
      <c r="M49" s="17">
        <f t="shared" si="7"/>
        <v>0</v>
      </c>
      <c r="N49" s="18" t="e">
        <f t="shared" si="8"/>
        <v>#VALUE!</v>
      </c>
      <c r="O49" s="19">
        <f t="shared" si="9"/>
        <v>30</v>
      </c>
      <c r="P49" s="20" t="str">
        <f>INDEX(refs!$C$4:$C$39,O49)</f>
        <v>End</v>
      </c>
      <c r="Q49" s="21" t="str">
        <f t="shared" si="10"/>
        <v>?</v>
      </c>
      <c r="U49" s="22" t="str">
        <f t="shared" si="11"/>
        <v>?</v>
      </c>
      <c r="V49" s="23" t="str">
        <f t="shared" si="12"/>
        <v>?</v>
      </c>
    </row>
    <row r="50" spans="3:22">
      <c r="C50" s="26" t="str">
        <f>IF(ISBLANK(A50)*1,"?",IF((A50/2)=INT(A50/2),refs!$B$9,refs!$B$10))</f>
        <v>?</v>
      </c>
      <c r="D50" s="26" t="str">
        <f t="shared" si="0"/>
        <v>TRUE</v>
      </c>
      <c r="E50" s="26" t="str">
        <f t="shared" si="1"/>
        <v>TRUE</v>
      </c>
      <c r="F50" s="26" t="str">
        <f t="shared" si="2"/>
        <v>?</v>
      </c>
      <c r="G50" s="31" t="e">
        <f t="shared" si="3"/>
        <v>#NUM!</v>
      </c>
      <c r="H50" s="32">
        <f t="shared" si="4"/>
        <v>0</v>
      </c>
      <c r="I50" s="17" t="e">
        <f>MID(refs!$B$5,(MONTH(G50+(B50)))*3-2,3)</f>
        <v>#NUM!</v>
      </c>
      <c r="J50" s="17" t="e">
        <f t="shared" si="5"/>
        <v>#NUM!</v>
      </c>
      <c r="K50" s="17" t="e">
        <f>MID(refs!$B$7,WEEKDAY(DATE(H50,MONTH(G50+B50),J50),1)*3-2,3)</f>
        <v>#NUM!</v>
      </c>
      <c r="L50" s="33">
        <f t="shared" si="6"/>
        <v>10000</v>
      </c>
      <c r="M50" s="17">
        <f t="shared" si="7"/>
        <v>0</v>
      </c>
      <c r="N50" s="18" t="e">
        <f t="shared" si="8"/>
        <v>#VALUE!</v>
      </c>
      <c r="O50" s="19">
        <f t="shared" si="9"/>
        <v>30</v>
      </c>
      <c r="P50" s="20" t="str">
        <f>INDEX(refs!$C$4:$C$39,O50)</f>
        <v>End</v>
      </c>
      <c r="Q50" s="21" t="str">
        <f t="shared" si="10"/>
        <v>?</v>
      </c>
      <c r="U50" s="22" t="str">
        <f t="shared" si="11"/>
        <v>?</v>
      </c>
      <c r="V50" s="23" t="str">
        <f t="shared" si="12"/>
        <v>?</v>
      </c>
    </row>
    <row r="51" spans="3:22">
      <c r="C51" s="26" t="str">
        <f>IF(ISBLANK(A51)*1,"?",IF((A51/2)=INT(A51/2),refs!$B$9,refs!$B$10))</f>
        <v>?</v>
      </c>
      <c r="D51" s="26" t="str">
        <f t="shared" si="0"/>
        <v>TRUE</v>
      </c>
      <c r="E51" s="26" t="str">
        <f t="shared" si="1"/>
        <v>TRUE</v>
      </c>
      <c r="F51" s="26" t="str">
        <f t="shared" si="2"/>
        <v>?</v>
      </c>
      <c r="G51" s="31" t="e">
        <f t="shared" si="3"/>
        <v>#NUM!</v>
      </c>
      <c r="H51" s="32">
        <f t="shared" si="4"/>
        <v>0</v>
      </c>
      <c r="I51" s="17" t="e">
        <f>MID(refs!$B$5,(MONTH(G51+(B51)))*3-2,3)</f>
        <v>#NUM!</v>
      </c>
      <c r="J51" s="17" t="e">
        <f t="shared" si="5"/>
        <v>#NUM!</v>
      </c>
      <c r="K51" s="17" t="e">
        <f>MID(refs!$B$7,WEEKDAY(DATE(H51,MONTH(G51+B51),J51),1)*3-2,3)</f>
        <v>#NUM!</v>
      </c>
      <c r="L51" s="33">
        <f t="shared" si="6"/>
        <v>10000</v>
      </c>
      <c r="M51" s="17">
        <f t="shared" si="7"/>
        <v>0</v>
      </c>
      <c r="N51" s="18" t="e">
        <f t="shared" si="8"/>
        <v>#VALUE!</v>
      </c>
      <c r="O51" s="19">
        <f t="shared" si="9"/>
        <v>30</v>
      </c>
      <c r="P51" s="20" t="str">
        <f>INDEX(refs!$C$4:$C$39,O51)</f>
        <v>End</v>
      </c>
      <c r="Q51" s="21" t="str">
        <f t="shared" si="10"/>
        <v>?</v>
      </c>
      <c r="U51" s="22" t="str">
        <f t="shared" si="11"/>
        <v>?</v>
      </c>
      <c r="V51" s="23" t="str">
        <f t="shared" si="12"/>
        <v>?</v>
      </c>
    </row>
    <row r="52" spans="3:22">
      <c r="C52" s="26" t="str">
        <f>IF(ISBLANK(A52)*1,"?",IF((A52/2)=INT(A52/2),refs!$B$9,refs!$B$10))</f>
        <v>?</v>
      </c>
      <c r="D52" s="26" t="str">
        <f t="shared" si="0"/>
        <v>TRUE</v>
      </c>
      <c r="E52" s="26" t="str">
        <f t="shared" si="1"/>
        <v>TRUE</v>
      </c>
      <c r="F52" s="26" t="str">
        <f t="shared" si="2"/>
        <v>?</v>
      </c>
      <c r="G52" s="31" t="e">
        <f t="shared" si="3"/>
        <v>#NUM!</v>
      </c>
      <c r="H52" s="32">
        <f t="shared" si="4"/>
        <v>0</v>
      </c>
      <c r="I52" s="17" t="e">
        <f>MID(refs!$B$5,(MONTH(G52+(B52)))*3-2,3)</f>
        <v>#NUM!</v>
      </c>
      <c r="J52" s="17" t="e">
        <f t="shared" si="5"/>
        <v>#NUM!</v>
      </c>
      <c r="K52" s="17" t="e">
        <f>MID(refs!$B$7,WEEKDAY(DATE(H52,MONTH(G52+B52),J52),1)*3-2,3)</f>
        <v>#NUM!</v>
      </c>
      <c r="L52" s="33">
        <f t="shared" si="6"/>
        <v>10000</v>
      </c>
      <c r="M52" s="17">
        <f t="shared" si="7"/>
        <v>0</v>
      </c>
      <c r="N52" s="18" t="e">
        <f t="shared" si="8"/>
        <v>#VALUE!</v>
      </c>
      <c r="O52" s="19">
        <f t="shared" si="9"/>
        <v>30</v>
      </c>
      <c r="P52" s="20" t="str">
        <f>INDEX(refs!$C$4:$C$39,O52)</f>
        <v>End</v>
      </c>
      <c r="Q52" s="21" t="str">
        <f t="shared" si="10"/>
        <v>?</v>
      </c>
      <c r="U52" s="22" t="str">
        <f t="shared" si="11"/>
        <v>?</v>
      </c>
      <c r="V52" s="23" t="str">
        <f t="shared" si="12"/>
        <v>?</v>
      </c>
    </row>
    <row r="53" spans="3:22">
      <c r="C53" s="26" t="str">
        <f>IF(ISBLANK(A53)*1,"?",IF((A53/2)=INT(A53/2),refs!$B$9,refs!$B$10))</f>
        <v>?</v>
      </c>
      <c r="D53" s="26" t="str">
        <f t="shared" si="0"/>
        <v>TRUE</v>
      </c>
      <c r="E53" s="26" t="str">
        <f t="shared" si="1"/>
        <v>TRUE</v>
      </c>
      <c r="F53" s="26" t="str">
        <f t="shared" si="2"/>
        <v>?</v>
      </c>
      <c r="G53" s="31" t="e">
        <f t="shared" si="3"/>
        <v>#NUM!</v>
      </c>
      <c r="H53" s="32">
        <f t="shared" si="4"/>
        <v>0</v>
      </c>
      <c r="I53" s="17" t="e">
        <f>MID(refs!$B$5,(MONTH(G53+(B53)))*3-2,3)</f>
        <v>#NUM!</v>
      </c>
      <c r="J53" s="17" t="e">
        <f t="shared" si="5"/>
        <v>#NUM!</v>
      </c>
      <c r="K53" s="17" t="e">
        <f>MID(refs!$B$7,WEEKDAY(DATE(H53,MONTH(G53+B53),J53),1)*3-2,3)</f>
        <v>#NUM!</v>
      </c>
      <c r="L53" s="33">
        <f t="shared" si="6"/>
        <v>10000</v>
      </c>
      <c r="M53" s="17">
        <f t="shared" si="7"/>
        <v>0</v>
      </c>
      <c r="N53" s="18" t="e">
        <f t="shared" si="8"/>
        <v>#VALUE!</v>
      </c>
      <c r="O53" s="19">
        <f t="shared" si="9"/>
        <v>30</v>
      </c>
      <c r="P53" s="20" t="str">
        <f>INDEX(refs!$C$4:$C$39,O53)</f>
        <v>End</v>
      </c>
      <c r="Q53" s="21" t="str">
        <f t="shared" si="10"/>
        <v>?</v>
      </c>
      <c r="U53" s="22" t="str">
        <f t="shared" si="11"/>
        <v>?</v>
      </c>
      <c r="V53" s="23" t="str">
        <f t="shared" si="12"/>
        <v>?</v>
      </c>
    </row>
    <row r="54" spans="3:22">
      <c r="C54" s="26" t="str">
        <f>IF(ISBLANK(A54)*1,"?",IF((A54/2)=INT(A54/2),refs!$B$9,refs!$B$10))</f>
        <v>?</v>
      </c>
      <c r="D54" s="26" t="str">
        <f t="shared" si="0"/>
        <v>TRUE</v>
      </c>
      <c r="E54" s="26" t="str">
        <f t="shared" si="1"/>
        <v>TRUE</v>
      </c>
      <c r="F54" s="26" t="str">
        <f t="shared" si="2"/>
        <v>?</v>
      </c>
      <c r="G54" s="31" t="e">
        <f t="shared" si="3"/>
        <v>#NUM!</v>
      </c>
      <c r="H54" s="32">
        <f t="shared" si="4"/>
        <v>0</v>
      </c>
      <c r="I54" s="17" t="e">
        <f>MID(refs!$B$5,(MONTH(G54+(B54)))*3-2,3)</f>
        <v>#NUM!</v>
      </c>
      <c r="J54" s="17" t="e">
        <f t="shared" si="5"/>
        <v>#NUM!</v>
      </c>
      <c r="K54" s="17" t="e">
        <f>MID(refs!$B$7,WEEKDAY(DATE(H54,MONTH(G54+B54),J54),1)*3-2,3)</f>
        <v>#NUM!</v>
      </c>
      <c r="L54" s="33">
        <f t="shared" si="6"/>
        <v>10000</v>
      </c>
      <c r="M54" s="17">
        <f t="shared" si="7"/>
        <v>0</v>
      </c>
      <c r="N54" s="18" t="e">
        <f t="shared" si="8"/>
        <v>#VALUE!</v>
      </c>
      <c r="O54" s="19">
        <f t="shared" si="9"/>
        <v>30</v>
      </c>
      <c r="P54" s="20" t="str">
        <f>INDEX(refs!$C$4:$C$39,O54)</f>
        <v>End</v>
      </c>
      <c r="Q54" s="21" t="str">
        <f t="shared" si="10"/>
        <v>?</v>
      </c>
      <c r="U54" s="22" t="str">
        <f t="shared" si="11"/>
        <v>?</v>
      </c>
      <c r="V54" s="23" t="str">
        <f t="shared" si="12"/>
        <v>?</v>
      </c>
    </row>
    <row r="55" spans="3:22">
      <c r="C55" s="26" t="str">
        <f>IF(ISBLANK(A55)*1,"?",IF((A55/2)=INT(A55/2),refs!$B$9,refs!$B$10))</f>
        <v>?</v>
      </c>
      <c r="D55" s="26" t="str">
        <f t="shared" si="0"/>
        <v>TRUE</v>
      </c>
      <c r="E55" s="26" t="str">
        <f t="shared" si="1"/>
        <v>TRUE</v>
      </c>
      <c r="F55" s="26" t="str">
        <f t="shared" si="2"/>
        <v>?</v>
      </c>
      <c r="G55" s="31" t="e">
        <f t="shared" si="3"/>
        <v>#NUM!</v>
      </c>
      <c r="H55" s="32">
        <f t="shared" si="4"/>
        <v>0</v>
      </c>
      <c r="I55" s="17" t="e">
        <f>MID(refs!$B$5,(MONTH(G55+(B55)))*3-2,3)</f>
        <v>#NUM!</v>
      </c>
      <c r="J55" s="17" t="e">
        <f t="shared" si="5"/>
        <v>#NUM!</v>
      </c>
      <c r="K55" s="17" t="e">
        <f>MID(refs!$B$7,WEEKDAY(DATE(H55,MONTH(G55+B55),J55),1)*3-2,3)</f>
        <v>#NUM!</v>
      </c>
      <c r="L55" s="33">
        <f t="shared" si="6"/>
        <v>10000</v>
      </c>
      <c r="M55" s="17">
        <f t="shared" si="7"/>
        <v>0</v>
      </c>
      <c r="N55" s="18" t="e">
        <f t="shared" si="8"/>
        <v>#VALUE!</v>
      </c>
      <c r="O55" s="19">
        <f t="shared" si="9"/>
        <v>30</v>
      </c>
      <c r="P55" s="20" t="str">
        <f>INDEX(refs!$C$4:$C$39,O55)</f>
        <v>End</v>
      </c>
      <c r="Q55" s="21" t="str">
        <f t="shared" si="10"/>
        <v>?</v>
      </c>
      <c r="U55" s="22" t="str">
        <f t="shared" si="11"/>
        <v>?</v>
      </c>
      <c r="V55" s="23" t="str">
        <f t="shared" si="12"/>
        <v>?</v>
      </c>
    </row>
    <row r="56" spans="3:22">
      <c r="C56" s="26" t="str">
        <f>IF(ISBLANK(A56)*1,"?",IF((A56/2)=INT(A56/2),refs!$B$9,refs!$B$10))</f>
        <v>?</v>
      </c>
      <c r="D56" s="26" t="str">
        <f t="shared" si="0"/>
        <v>TRUE</v>
      </c>
      <c r="E56" s="26" t="str">
        <f t="shared" si="1"/>
        <v>TRUE</v>
      </c>
      <c r="F56" s="26" t="str">
        <f t="shared" si="2"/>
        <v>?</v>
      </c>
      <c r="G56" s="31" t="e">
        <f t="shared" si="3"/>
        <v>#NUM!</v>
      </c>
      <c r="H56" s="32">
        <f t="shared" si="4"/>
        <v>0</v>
      </c>
      <c r="I56" s="17" t="e">
        <f>MID(refs!$B$5,(MONTH(G56+(B56)))*3-2,3)</f>
        <v>#NUM!</v>
      </c>
      <c r="J56" s="17" t="e">
        <f t="shared" si="5"/>
        <v>#NUM!</v>
      </c>
      <c r="K56" s="17" t="e">
        <f>MID(refs!$B$7,WEEKDAY(DATE(H56,MONTH(G56+B56),J56),1)*3-2,3)</f>
        <v>#NUM!</v>
      </c>
      <c r="L56" s="33">
        <f t="shared" si="6"/>
        <v>10000</v>
      </c>
      <c r="M56" s="17">
        <f t="shared" si="7"/>
        <v>0</v>
      </c>
      <c r="N56" s="18" t="e">
        <f t="shared" si="8"/>
        <v>#VALUE!</v>
      </c>
      <c r="O56" s="19">
        <f t="shared" si="9"/>
        <v>30</v>
      </c>
      <c r="P56" s="20" t="str">
        <f>INDEX(refs!$C$4:$C$39,O56)</f>
        <v>End</v>
      </c>
      <c r="Q56" s="21" t="str">
        <f t="shared" si="10"/>
        <v>?</v>
      </c>
      <c r="U56" s="22" t="str">
        <f t="shared" si="11"/>
        <v>?</v>
      </c>
      <c r="V56" s="23" t="str">
        <f t="shared" si="12"/>
        <v>?</v>
      </c>
    </row>
    <row r="57" spans="3:22">
      <c r="C57" s="26" t="str">
        <f>IF(ISBLANK(A57)*1,"?",IF((A57/2)=INT(A57/2),refs!$B$9,refs!$B$10))</f>
        <v>?</v>
      </c>
      <c r="D57" s="26" t="str">
        <f t="shared" si="0"/>
        <v>TRUE</v>
      </c>
      <c r="E57" s="26" t="str">
        <f t="shared" si="1"/>
        <v>TRUE</v>
      </c>
      <c r="F57" s="26" t="str">
        <f t="shared" si="2"/>
        <v>?</v>
      </c>
      <c r="G57" s="31" t="e">
        <f t="shared" si="3"/>
        <v>#NUM!</v>
      </c>
      <c r="H57" s="32">
        <f t="shared" si="4"/>
        <v>0</v>
      </c>
      <c r="I57" s="17" t="e">
        <f>MID(refs!$B$5,(MONTH(G57+(B57)))*3-2,3)</f>
        <v>#NUM!</v>
      </c>
      <c r="J57" s="17" t="e">
        <f t="shared" si="5"/>
        <v>#NUM!</v>
      </c>
      <c r="K57" s="17" t="e">
        <f>MID(refs!$B$7,WEEKDAY(DATE(H57,MONTH(G57+B57),J57),1)*3-2,3)</f>
        <v>#NUM!</v>
      </c>
      <c r="L57" s="33">
        <f t="shared" si="6"/>
        <v>10000</v>
      </c>
      <c r="M57" s="17">
        <f t="shared" si="7"/>
        <v>0</v>
      </c>
      <c r="N57" s="18" t="e">
        <f t="shared" si="8"/>
        <v>#VALUE!</v>
      </c>
      <c r="O57" s="19">
        <f t="shared" si="9"/>
        <v>30</v>
      </c>
      <c r="P57" s="20" t="str">
        <f>INDEX(refs!$C$4:$C$39,O57)</f>
        <v>End</v>
      </c>
      <c r="Q57" s="21" t="str">
        <f t="shared" si="10"/>
        <v>?</v>
      </c>
      <c r="U57" s="22" t="str">
        <f t="shared" si="11"/>
        <v>?</v>
      </c>
      <c r="V57" s="23" t="str">
        <f t="shared" si="12"/>
        <v>?</v>
      </c>
    </row>
    <row r="58" spans="3:22">
      <c r="C58" s="26" t="str">
        <f>IF(ISBLANK(A58)*1,"?",IF((A58/2)=INT(A58/2),refs!$B$9,refs!$B$10))</f>
        <v>?</v>
      </c>
      <c r="D58" s="26" t="str">
        <f t="shared" si="0"/>
        <v>TRUE</v>
      </c>
      <c r="E58" s="26" t="str">
        <f t="shared" si="1"/>
        <v>TRUE</v>
      </c>
      <c r="F58" s="26" t="str">
        <f t="shared" si="2"/>
        <v>?</v>
      </c>
      <c r="G58" s="31" t="e">
        <f t="shared" si="3"/>
        <v>#NUM!</v>
      </c>
      <c r="H58" s="32">
        <f t="shared" si="4"/>
        <v>0</v>
      </c>
      <c r="I58" s="17" t="e">
        <f>MID(refs!$B$5,(MONTH(G58+(B58)))*3-2,3)</f>
        <v>#NUM!</v>
      </c>
      <c r="J58" s="17" t="e">
        <f t="shared" si="5"/>
        <v>#NUM!</v>
      </c>
      <c r="K58" s="17" t="e">
        <f>MID(refs!$B$7,WEEKDAY(DATE(H58,MONTH(G58+B58),J58),1)*3-2,3)</f>
        <v>#NUM!</v>
      </c>
      <c r="L58" s="33">
        <f t="shared" si="6"/>
        <v>10000</v>
      </c>
      <c r="M58" s="17">
        <f t="shared" si="7"/>
        <v>0</v>
      </c>
      <c r="N58" s="18" t="e">
        <f t="shared" si="8"/>
        <v>#VALUE!</v>
      </c>
      <c r="O58" s="19">
        <f t="shared" si="9"/>
        <v>30</v>
      </c>
      <c r="P58" s="20" t="str">
        <f>INDEX(refs!$C$4:$C$39,O58)</f>
        <v>End</v>
      </c>
      <c r="Q58" s="21" t="str">
        <f t="shared" si="10"/>
        <v>?</v>
      </c>
      <c r="U58" s="22" t="str">
        <f t="shared" si="11"/>
        <v>?</v>
      </c>
      <c r="V58" s="23" t="str">
        <f t="shared" si="12"/>
        <v>?</v>
      </c>
    </row>
    <row r="59" spans="3:22">
      <c r="C59" s="26" t="str">
        <f>IF(ISBLANK(A59)*1,"?",IF((A59/2)=INT(A59/2),refs!$B$9,refs!$B$10))</f>
        <v>?</v>
      </c>
      <c r="D59" s="26" t="str">
        <f t="shared" si="0"/>
        <v>TRUE</v>
      </c>
      <c r="E59" s="26" t="str">
        <f t="shared" si="1"/>
        <v>TRUE</v>
      </c>
      <c r="F59" s="26" t="str">
        <f t="shared" si="2"/>
        <v>?</v>
      </c>
      <c r="G59" s="31" t="e">
        <f t="shared" si="3"/>
        <v>#NUM!</v>
      </c>
      <c r="H59" s="32">
        <f t="shared" si="4"/>
        <v>0</v>
      </c>
      <c r="I59" s="17" t="e">
        <f>MID(refs!$B$5,(MONTH(G59+(B59)))*3-2,3)</f>
        <v>#NUM!</v>
      </c>
      <c r="J59" s="17" t="e">
        <f t="shared" si="5"/>
        <v>#NUM!</v>
      </c>
      <c r="K59" s="17" t="e">
        <f>MID(refs!$B$7,WEEKDAY(DATE(H59,MONTH(G59+B59),J59),1)*3-2,3)</f>
        <v>#NUM!</v>
      </c>
      <c r="L59" s="33">
        <f t="shared" si="6"/>
        <v>10000</v>
      </c>
      <c r="M59" s="17">
        <f t="shared" si="7"/>
        <v>0</v>
      </c>
      <c r="N59" s="18" t="e">
        <f t="shared" si="8"/>
        <v>#VALUE!</v>
      </c>
      <c r="O59" s="19">
        <f t="shared" si="9"/>
        <v>30</v>
      </c>
      <c r="P59" s="20" t="str">
        <f>INDEX(refs!$C$4:$C$39,O59)</f>
        <v>End</v>
      </c>
      <c r="Q59" s="21" t="str">
        <f t="shared" si="10"/>
        <v>?</v>
      </c>
      <c r="U59" s="22" t="str">
        <f t="shared" si="11"/>
        <v>?</v>
      </c>
      <c r="V59" s="23" t="str">
        <f t="shared" si="12"/>
        <v>?</v>
      </c>
    </row>
    <row r="60" spans="3:22">
      <c r="C60" s="26" t="str">
        <f>IF(ISBLANK(A60)*1,"?",IF((A60/2)=INT(A60/2),refs!$B$9,refs!$B$10))</f>
        <v>?</v>
      </c>
      <c r="D60" s="26" t="str">
        <f t="shared" si="0"/>
        <v>TRUE</v>
      </c>
      <c r="E60" s="26" t="str">
        <f t="shared" si="1"/>
        <v>TRUE</v>
      </c>
      <c r="F60" s="26" t="str">
        <f t="shared" si="2"/>
        <v>?</v>
      </c>
      <c r="G60" s="31" t="e">
        <f t="shared" si="3"/>
        <v>#NUM!</v>
      </c>
      <c r="H60" s="32">
        <f t="shared" si="4"/>
        <v>0</v>
      </c>
      <c r="I60" s="17" t="e">
        <f>MID(refs!$B$5,(MONTH(G60+(B60)))*3-2,3)</f>
        <v>#NUM!</v>
      </c>
      <c r="J60" s="17" t="e">
        <f t="shared" si="5"/>
        <v>#NUM!</v>
      </c>
      <c r="K60" s="17" t="e">
        <f>MID(refs!$B$7,WEEKDAY(DATE(H60,MONTH(G60+B60),J60),1)*3-2,3)</f>
        <v>#NUM!</v>
      </c>
      <c r="L60" s="33">
        <f t="shared" si="6"/>
        <v>10000</v>
      </c>
      <c r="M60" s="17">
        <f t="shared" si="7"/>
        <v>0</v>
      </c>
      <c r="N60" s="18" t="e">
        <f t="shared" si="8"/>
        <v>#VALUE!</v>
      </c>
      <c r="O60" s="19">
        <f t="shared" si="9"/>
        <v>30</v>
      </c>
      <c r="P60" s="20" t="str">
        <f>INDEX(refs!$C$4:$C$39,O60)</f>
        <v>End</v>
      </c>
      <c r="Q60" s="21" t="str">
        <f t="shared" si="10"/>
        <v>?</v>
      </c>
      <c r="U60" s="22" t="str">
        <f t="shared" si="11"/>
        <v>?</v>
      </c>
      <c r="V60" s="23" t="str">
        <f t="shared" si="12"/>
        <v>?</v>
      </c>
    </row>
    <row r="61" spans="3:22">
      <c r="C61" s="26" t="str">
        <f>IF(ISBLANK(A61)*1,"?",IF((A61/2)=INT(A61/2),refs!$B$9,refs!$B$10))</f>
        <v>?</v>
      </c>
      <c r="D61" s="26" t="str">
        <f t="shared" si="0"/>
        <v>TRUE</v>
      </c>
      <c r="E61" s="26" t="str">
        <f t="shared" si="1"/>
        <v>TRUE</v>
      </c>
      <c r="F61" s="26" t="str">
        <f t="shared" si="2"/>
        <v>?</v>
      </c>
      <c r="G61" s="31" t="e">
        <f t="shared" si="3"/>
        <v>#NUM!</v>
      </c>
      <c r="H61" s="32">
        <f t="shared" si="4"/>
        <v>0</v>
      </c>
      <c r="I61" s="17" t="e">
        <f>MID(refs!$B$5,(MONTH(G61+(B61)))*3-2,3)</f>
        <v>#NUM!</v>
      </c>
      <c r="J61" s="17" t="e">
        <f t="shared" si="5"/>
        <v>#NUM!</v>
      </c>
      <c r="K61" s="17" t="e">
        <f>MID(refs!$B$7,WEEKDAY(DATE(H61,MONTH(G61+B61),J61),1)*3-2,3)</f>
        <v>#NUM!</v>
      </c>
      <c r="L61" s="33">
        <f t="shared" si="6"/>
        <v>10000</v>
      </c>
      <c r="M61" s="17">
        <f t="shared" si="7"/>
        <v>0</v>
      </c>
      <c r="N61" s="18" t="e">
        <f t="shared" si="8"/>
        <v>#VALUE!</v>
      </c>
      <c r="O61" s="19">
        <f t="shared" si="9"/>
        <v>30</v>
      </c>
      <c r="P61" s="20" t="str">
        <f>INDEX(refs!$C$4:$C$39,O61)</f>
        <v>End</v>
      </c>
      <c r="Q61" s="21" t="str">
        <f t="shared" si="10"/>
        <v>?</v>
      </c>
      <c r="U61" s="22" t="str">
        <f t="shared" si="11"/>
        <v>?</v>
      </c>
      <c r="V61" s="23" t="str">
        <f t="shared" si="12"/>
        <v>?</v>
      </c>
    </row>
    <row r="62" spans="3:22">
      <c r="C62" s="26" t="str">
        <f>IF(ISBLANK(A62)*1,"?",IF((A62/2)=INT(A62/2),refs!$B$9,refs!$B$10))</f>
        <v>?</v>
      </c>
      <c r="D62" s="26" t="str">
        <f t="shared" si="0"/>
        <v>TRUE</v>
      </c>
      <c r="E62" s="26" t="str">
        <f t="shared" si="1"/>
        <v>TRUE</v>
      </c>
      <c r="F62" s="26" t="str">
        <f t="shared" si="2"/>
        <v>?</v>
      </c>
      <c r="G62" s="31" t="e">
        <f t="shared" si="3"/>
        <v>#NUM!</v>
      </c>
      <c r="H62" s="32">
        <f t="shared" si="4"/>
        <v>0</v>
      </c>
      <c r="I62" s="17" t="e">
        <f>MID(refs!$B$5,(MONTH(G62+(B62)))*3-2,3)</f>
        <v>#NUM!</v>
      </c>
      <c r="J62" s="17" t="e">
        <f t="shared" si="5"/>
        <v>#NUM!</v>
      </c>
      <c r="K62" s="17" t="e">
        <f>MID(refs!$B$7,WEEKDAY(DATE(H62,MONTH(G62+B62),J62),1)*3-2,3)</f>
        <v>#NUM!</v>
      </c>
      <c r="L62" s="33">
        <f t="shared" si="6"/>
        <v>10000</v>
      </c>
      <c r="M62" s="17">
        <f t="shared" si="7"/>
        <v>0</v>
      </c>
      <c r="N62" s="18" t="e">
        <f t="shared" si="8"/>
        <v>#VALUE!</v>
      </c>
      <c r="O62" s="19">
        <f t="shared" si="9"/>
        <v>30</v>
      </c>
      <c r="P62" s="20" t="str">
        <f>INDEX(refs!$C$4:$C$39,O62)</f>
        <v>End</v>
      </c>
      <c r="Q62" s="21" t="str">
        <f t="shared" si="10"/>
        <v>?</v>
      </c>
      <c r="U62" s="22" t="str">
        <f t="shared" si="11"/>
        <v>?</v>
      </c>
      <c r="V62" s="23" t="str">
        <f t="shared" si="12"/>
        <v>?</v>
      </c>
    </row>
    <row r="63" spans="3:22">
      <c r="C63" s="26" t="str">
        <f>IF(ISBLANK(A63)*1,"?",IF((A63/2)=INT(A63/2),refs!$B$9,refs!$B$10))</f>
        <v>?</v>
      </c>
      <c r="D63" s="26" t="str">
        <f t="shared" si="0"/>
        <v>TRUE</v>
      </c>
      <c r="E63" s="26" t="str">
        <f t="shared" si="1"/>
        <v>TRUE</v>
      </c>
      <c r="F63" s="26" t="str">
        <f t="shared" si="2"/>
        <v>?</v>
      </c>
      <c r="G63" s="31" t="e">
        <f t="shared" si="3"/>
        <v>#NUM!</v>
      </c>
      <c r="H63" s="32">
        <f t="shared" si="4"/>
        <v>0</v>
      </c>
      <c r="I63" s="17" t="e">
        <f>MID(refs!$B$5,(MONTH(G63+(B63)))*3-2,3)</f>
        <v>#NUM!</v>
      </c>
      <c r="J63" s="17" t="e">
        <f t="shared" si="5"/>
        <v>#NUM!</v>
      </c>
      <c r="K63" s="17" t="e">
        <f>MID(refs!$B$7,WEEKDAY(DATE(H63,MONTH(G63+B63),J63),1)*3-2,3)</f>
        <v>#NUM!</v>
      </c>
      <c r="L63" s="33">
        <f t="shared" si="6"/>
        <v>10000</v>
      </c>
      <c r="M63" s="17">
        <f t="shared" si="7"/>
        <v>0</v>
      </c>
      <c r="N63" s="18" t="e">
        <f t="shared" si="8"/>
        <v>#VALUE!</v>
      </c>
      <c r="O63" s="19">
        <f t="shared" si="9"/>
        <v>30</v>
      </c>
      <c r="P63" s="20" t="str">
        <f>INDEX(refs!$C$4:$C$39,O63)</f>
        <v>End</v>
      </c>
      <c r="Q63" s="21" t="str">
        <f t="shared" si="10"/>
        <v>?</v>
      </c>
      <c r="U63" s="22" t="str">
        <f t="shared" si="11"/>
        <v>?</v>
      </c>
      <c r="V63" s="23" t="str">
        <f t="shared" si="12"/>
        <v>?</v>
      </c>
    </row>
    <row r="64" spans="3:22">
      <c r="C64" s="26" t="str">
        <f>IF(ISBLANK(A64)*1,"?",IF((A64/2)=INT(A64/2),refs!$B$9,refs!$B$10))</f>
        <v>?</v>
      </c>
      <c r="D64" s="26" t="str">
        <f t="shared" si="0"/>
        <v>TRUE</v>
      </c>
      <c r="E64" s="26" t="str">
        <f t="shared" si="1"/>
        <v>TRUE</v>
      </c>
      <c r="F64" s="26" t="str">
        <f t="shared" si="2"/>
        <v>?</v>
      </c>
      <c r="G64" s="31" t="e">
        <f t="shared" si="3"/>
        <v>#NUM!</v>
      </c>
      <c r="H64" s="32">
        <f t="shared" si="4"/>
        <v>0</v>
      </c>
      <c r="I64" s="17" t="e">
        <f>MID(refs!$B$5,(MONTH(G64+(B64)))*3-2,3)</f>
        <v>#NUM!</v>
      </c>
      <c r="J64" s="17" t="e">
        <f t="shared" si="5"/>
        <v>#NUM!</v>
      </c>
      <c r="K64" s="17" t="e">
        <f>MID(refs!$B$7,WEEKDAY(DATE(H64,MONTH(G64+B64),J64),1)*3-2,3)</f>
        <v>#NUM!</v>
      </c>
      <c r="L64" s="33">
        <f t="shared" si="6"/>
        <v>10000</v>
      </c>
      <c r="M64" s="17">
        <f t="shared" si="7"/>
        <v>0</v>
      </c>
      <c r="N64" s="18" t="e">
        <f t="shared" si="8"/>
        <v>#VALUE!</v>
      </c>
      <c r="O64" s="19">
        <f t="shared" si="9"/>
        <v>30</v>
      </c>
      <c r="P64" s="20" t="str">
        <f>INDEX(refs!$C$4:$C$39,O64)</f>
        <v>End</v>
      </c>
      <c r="Q64" s="21" t="str">
        <f t="shared" si="10"/>
        <v>?</v>
      </c>
      <c r="U64" s="22" t="str">
        <f t="shared" si="11"/>
        <v>?</v>
      </c>
      <c r="V64" s="23" t="str">
        <f t="shared" si="12"/>
        <v>?</v>
      </c>
    </row>
    <row r="65" spans="3:22">
      <c r="C65" s="26" t="str">
        <f>IF(ISBLANK(A65)*1,"?",IF((A65/2)=INT(A65/2),refs!$B$9,refs!$B$10))</f>
        <v>?</v>
      </c>
      <c r="D65" s="26" t="str">
        <f t="shared" si="0"/>
        <v>TRUE</v>
      </c>
      <c r="E65" s="26" t="str">
        <f t="shared" si="1"/>
        <v>TRUE</v>
      </c>
      <c r="F65" s="26" t="str">
        <f t="shared" si="2"/>
        <v>?</v>
      </c>
      <c r="G65" s="31" t="e">
        <f t="shared" si="3"/>
        <v>#NUM!</v>
      </c>
      <c r="H65" s="32">
        <f t="shared" si="4"/>
        <v>0</v>
      </c>
      <c r="I65" s="17" t="e">
        <f>MID(refs!$B$5,(MONTH(G65+(B65)))*3-2,3)</f>
        <v>#NUM!</v>
      </c>
      <c r="J65" s="17" t="e">
        <f t="shared" si="5"/>
        <v>#NUM!</v>
      </c>
      <c r="K65" s="17" t="e">
        <f>MID(refs!$B$7,WEEKDAY(DATE(H65,MONTH(G65+B65),J65),1)*3-2,3)</f>
        <v>#NUM!</v>
      </c>
      <c r="L65" s="33">
        <f t="shared" si="6"/>
        <v>10000</v>
      </c>
      <c r="M65" s="17">
        <f t="shared" si="7"/>
        <v>0</v>
      </c>
      <c r="N65" s="18" t="e">
        <f t="shared" si="8"/>
        <v>#VALUE!</v>
      </c>
      <c r="O65" s="19">
        <f t="shared" si="9"/>
        <v>30</v>
      </c>
      <c r="P65" s="20" t="str">
        <f>INDEX(refs!$C$4:$C$39,O65)</f>
        <v>End</v>
      </c>
      <c r="Q65" s="21" t="str">
        <f t="shared" si="10"/>
        <v>?</v>
      </c>
      <c r="U65" s="22" t="str">
        <f t="shared" si="11"/>
        <v>?</v>
      </c>
      <c r="V65" s="23" t="str">
        <f t="shared" si="12"/>
        <v>?</v>
      </c>
    </row>
    <row r="66" spans="3:22">
      <c r="C66" s="26" t="str">
        <f>IF(ISBLANK(A66)*1,"?",IF((A66/2)=INT(A66/2),refs!$B$9,refs!$B$10))</f>
        <v>?</v>
      </c>
      <c r="D66" s="26" t="str">
        <f t="shared" si="0"/>
        <v>TRUE</v>
      </c>
      <c r="E66" s="26" t="str">
        <f t="shared" si="1"/>
        <v>TRUE</v>
      </c>
      <c r="F66" s="26" t="str">
        <f t="shared" si="2"/>
        <v>?</v>
      </c>
      <c r="G66" s="31" t="e">
        <f t="shared" si="3"/>
        <v>#NUM!</v>
      </c>
      <c r="H66" s="32">
        <f t="shared" si="4"/>
        <v>0</v>
      </c>
      <c r="I66" s="17" t="e">
        <f>MID(refs!$B$5,(MONTH(G66+(B66)))*3-2,3)</f>
        <v>#NUM!</v>
      </c>
      <c r="J66" s="17" t="e">
        <f t="shared" si="5"/>
        <v>#NUM!</v>
      </c>
      <c r="K66" s="17" t="e">
        <f>MID(refs!$B$7,WEEKDAY(DATE(H66,MONTH(G66+B66),J66),1)*3-2,3)</f>
        <v>#NUM!</v>
      </c>
      <c r="L66" s="33">
        <f t="shared" si="6"/>
        <v>10000</v>
      </c>
      <c r="M66" s="17">
        <f t="shared" si="7"/>
        <v>0</v>
      </c>
      <c r="N66" s="18" t="e">
        <f t="shared" si="8"/>
        <v>#VALUE!</v>
      </c>
      <c r="O66" s="19">
        <f t="shared" si="9"/>
        <v>30</v>
      </c>
      <c r="P66" s="20" t="str">
        <f>INDEX(refs!$C$4:$C$39,O66)</f>
        <v>End</v>
      </c>
      <c r="Q66" s="21" t="str">
        <f t="shared" si="10"/>
        <v>?</v>
      </c>
      <c r="U66" s="22" t="str">
        <f t="shared" si="11"/>
        <v>?</v>
      </c>
      <c r="V66" s="23" t="str">
        <f t="shared" si="12"/>
        <v>?</v>
      </c>
    </row>
    <row r="67" spans="3:22">
      <c r="C67" s="26" t="str">
        <f>IF(ISBLANK(A67)*1,"?",IF((A67/2)=INT(A67/2),refs!$B$9,refs!$B$10))</f>
        <v>?</v>
      </c>
      <c r="D67" s="26" t="str">
        <f t="shared" ref="D67:D109" si="13">IF((A67/4)=(INT(A67/4))*AND(NOT((A67/100)=(INT(A67/100)))),"TRUE","FALSE")</f>
        <v>TRUE</v>
      </c>
      <c r="E67" s="26" t="str">
        <f t="shared" ref="E67:E109" si="14">IF((A67/400)=(INT(A67/400)),"TRUE","FALSE")</f>
        <v>TRUE</v>
      </c>
      <c r="F67" s="26" t="str">
        <f t="shared" ref="F67:F109" si="15">IF(A67&lt;1,"?",IF(D67="TRUE",366,IF(E67="TRUE",366,365)))</f>
        <v>?</v>
      </c>
      <c r="G67" s="31" t="e">
        <f t="shared" ref="G67:G109" si="16">DATE((A67-1),12,31)</f>
        <v>#NUM!</v>
      </c>
      <c r="H67" s="32">
        <f t="shared" ref="H67:H109" si="17">A67</f>
        <v>0</v>
      </c>
      <c r="I67" s="17" t="e">
        <f>MID(refs!$B$5,(MONTH(G67+(B67)))*3-2,3)</f>
        <v>#NUM!</v>
      </c>
      <c r="J67" s="17" t="e">
        <f t="shared" ref="J67:J109" si="18">RIGHT((DAY(G67 + B67))+100,2)</f>
        <v>#NUM!</v>
      </c>
      <c r="K67" s="17" t="e">
        <f>MID(refs!$B$7,WEEKDAY(DATE(H67,MONTH(G67+B67),J67),1)*3-2,3)</f>
        <v>#NUM!</v>
      </c>
      <c r="L67" s="33">
        <f t="shared" ref="L67:L109" si="19">A67+10000</f>
        <v>10000</v>
      </c>
      <c r="M67" s="17">
        <f t="shared" ref="M67:M109" si="20">IF(CEILING(B67/30,1)&lt;12,CEILING(B67/30,1),12)</f>
        <v>0</v>
      </c>
      <c r="N67" s="18" t="e">
        <f t="shared" ref="N67:N109" si="21">MID(C67,M67,1)</f>
        <v>#VALUE!</v>
      </c>
      <c r="O67" s="19">
        <f t="shared" ref="O67:O109" si="22">B67 - (M67*30)+30</f>
        <v>30</v>
      </c>
      <c r="P67" s="20" t="str">
        <f>INDEX(refs!$C$4:$C$39,O67)</f>
        <v>End</v>
      </c>
      <c r="Q67" s="21" t="str">
        <f t="shared" ref="Q67:Q109" si="23">IF((B67&lt;1), "?", IF(B67&gt;F67, "?", "UCN "&amp;L67&amp;" "&amp;N67&amp;RIGHT(O67+100, 2)&amp;" " &amp;P67))</f>
        <v>?</v>
      </c>
      <c r="U67" s="22" t="str">
        <f t="shared" ref="U67:U109" si="24">IF(B67&lt;1, "?", IF(B67&gt;F67, "?", B67))</f>
        <v>?</v>
      </c>
      <c r="V67" s="23" t="str">
        <f t="shared" ref="V67:V109" si="25">IF(B67&lt;1,"?",IF(B67&gt;F67,"?",("AD "&amp;A67&amp;" "&amp;I67&amp;" "&amp;(RIGHT(J67+100,2))&amp;" "&amp;K67)))</f>
        <v>?</v>
      </c>
    </row>
    <row r="68" spans="3:22">
      <c r="C68" s="26" t="str">
        <f>IF(ISBLANK(A68)*1,"?",IF((A68/2)=INT(A68/2),refs!$B$9,refs!$B$10))</f>
        <v>?</v>
      </c>
      <c r="D68" s="26" t="str">
        <f t="shared" si="13"/>
        <v>TRUE</v>
      </c>
      <c r="E68" s="26" t="str">
        <f t="shared" si="14"/>
        <v>TRUE</v>
      </c>
      <c r="F68" s="26" t="str">
        <f t="shared" si="15"/>
        <v>?</v>
      </c>
      <c r="G68" s="31" t="e">
        <f t="shared" si="16"/>
        <v>#NUM!</v>
      </c>
      <c r="H68" s="32">
        <f t="shared" si="17"/>
        <v>0</v>
      </c>
      <c r="I68" s="17" t="e">
        <f>MID(refs!$B$5,(MONTH(G68+(B68)))*3-2,3)</f>
        <v>#NUM!</v>
      </c>
      <c r="J68" s="17" t="e">
        <f t="shared" si="18"/>
        <v>#NUM!</v>
      </c>
      <c r="K68" s="17" t="e">
        <f>MID(refs!$B$7,WEEKDAY(DATE(H68,MONTH(G68+B68),J68),1)*3-2,3)</f>
        <v>#NUM!</v>
      </c>
      <c r="L68" s="33">
        <f t="shared" si="19"/>
        <v>10000</v>
      </c>
      <c r="M68" s="17">
        <f t="shared" si="20"/>
        <v>0</v>
      </c>
      <c r="N68" s="18" t="e">
        <f t="shared" si="21"/>
        <v>#VALUE!</v>
      </c>
      <c r="O68" s="19">
        <f t="shared" si="22"/>
        <v>30</v>
      </c>
      <c r="P68" s="20" t="str">
        <f>INDEX(refs!$C$4:$C$39,O68)</f>
        <v>End</v>
      </c>
      <c r="Q68" s="21" t="str">
        <f t="shared" si="23"/>
        <v>?</v>
      </c>
      <c r="U68" s="22" t="str">
        <f t="shared" si="24"/>
        <v>?</v>
      </c>
      <c r="V68" s="23" t="str">
        <f t="shared" si="25"/>
        <v>?</v>
      </c>
    </row>
    <row r="69" spans="3:22">
      <c r="C69" s="26" t="str">
        <f>IF(ISBLANK(A69)*1,"?",IF((A69/2)=INT(A69/2),refs!$B$9,refs!$B$10))</f>
        <v>?</v>
      </c>
      <c r="D69" s="26" t="str">
        <f t="shared" si="13"/>
        <v>TRUE</v>
      </c>
      <c r="E69" s="26" t="str">
        <f t="shared" si="14"/>
        <v>TRUE</v>
      </c>
      <c r="F69" s="26" t="str">
        <f t="shared" si="15"/>
        <v>?</v>
      </c>
      <c r="G69" s="31" t="e">
        <f t="shared" si="16"/>
        <v>#NUM!</v>
      </c>
      <c r="H69" s="32">
        <f t="shared" si="17"/>
        <v>0</v>
      </c>
      <c r="I69" s="17" t="e">
        <f>MID(refs!$B$5,(MONTH(G69+(B69)))*3-2,3)</f>
        <v>#NUM!</v>
      </c>
      <c r="J69" s="17" t="e">
        <f t="shared" si="18"/>
        <v>#NUM!</v>
      </c>
      <c r="K69" s="17" t="e">
        <f>MID(refs!$B$7,WEEKDAY(DATE(H69,MONTH(G69+B69),J69),1)*3-2,3)</f>
        <v>#NUM!</v>
      </c>
      <c r="L69" s="33">
        <f t="shared" si="19"/>
        <v>10000</v>
      </c>
      <c r="M69" s="17">
        <f t="shared" si="20"/>
        <v>0</v>
      </c>
      <c r="N69" s="18" t="e">
        <f t="shared" si="21"/>
        <v>#VALUE!</v>
      </c>
      <c r="O69" s="19">
        <f t="shared" si="22"/>
        <v>30</v>
      </c>
      <c r="P69" s="20" t="str">
        <f>INDEX(refs!$C$4:$C$39,O69)</f>
        <v>End</v>
      </c>
      <c r="Q69" s="21" t="str">
        <f t="shared" si="23"/>
        <v>?</v>
      </c>
      <c r="U69" s="22" t="str">
        <f t="shared" si="24"/>
        <v>?</v>
      </c>
      <c r="V69" s="23" t="str">
        <f t="shared" si="25"/>
        <v>?</v>
      </c>
    </row>
    <row r="70" spans="3:22">
      <c r="C70" s="26" t="str">
        <f>IF(ISBLANK(A70)*1,"?",IF((A70/2)=INT(A70/2),refs!$B$9,refs!$B$10))</f>
        <v>?</v>
      </c>
      <c r="D70" s="26" t="str">
        <f t="shared" si="13"/>
        <v>TRUE</v>
      </c>
      <c r="E70" s="26" t="str">
        <f t="shared" si="14"/>
        <v>TRUE</v>
      </c>
      <c r="F70" s="26" t="str">
        <f t="shared" si="15"/>
        <v>?</v>
      </c>
      <c r="G70" s="31" t="e">
        <f t="shared" si="16"/>
        <v>#NUM!</v>
      </c>
      <c r="H70" s="32">
        <f t="shared" si="17"/>
        <v>0</v>
      </c>
      <c r="I70" s="17" t="e">
        <f>MID(refs!$B$5,(MONTH(G70+(B70)))*3-2,3)</f>
        <v>#NUM!</v>
      </c>
      <c r="J70" s="17" t="e">
        <f t="shared" si="18"/>
        <v>#NUM!</v>
      </c>
      <c r="K70" s="17" t="e">
        <f>MID(refs!$B$7,WEEKDAY(DATE(H70,MONTH(G70+B70),J70),1)*3-2,3)</f>
        <v>#NUM!</v>
      </c>
      <c r="L70" s="33">
        <f t="shared" si="19"/>
        <v>10000</v>
      </c>
      <c r="M70" s="17">
        <f t="shared" si="20"/>
        <v>0</v>
      </c>
      <c r="N70" s="18" t="e">
        <f t="shared" si="21"/>
        <v>#VALUE!</v>
      </c>
      <c r="O70" s="19">
        <f t="shared" si="22"/>
        <v>30</v>
      </c>
      <c r="P70" s="20" t="str">
        <f>INDEX(refs!$C$4:$C$39,O70)</f>
        <v>End</v>
      </c>
      <c r="Q70" s="21" t="str">
        <f t="shared" si="23"/>
        <v>?</v>
      </c>
      <c r="U70" s="22" t="str">
        <f t="shared" si="24"/>
        <v>?</v>
      </c>
      <c r="V70" s="23" t="str">
        <f t="shared" si="25"/>
        <v>?</v>
      </c>
    </row>
    <row r="71" spans="3:22">
      <c r="C71" s="26" t="str">
        <f>IF(ISBLANK(A71)*1,"?",IF((A71/2)=INT(A71/2),refs!$B$9,refs!$B$10))</f>
        <v>?</v>
      </c>
      <c r="D71" s="26" t="str">
        <f t="shared" si="13"/>
        <v>TRUE</v>
      </c>
      <c r="E71" s="26" t="str">
        <f t="shared" si="14"/>
        <v>TRUE</v>
      </c>
      <c r="F71" s="26" t="str">
        <f t="shared" si="15"/>
        <v>?</v>
      </c>
      <c r="G71" s="31" t="e">
        <f t="shared" si="16"/>
        <v>#NUM!</v>
      </c>
      <c r="H71" s="32">
        <f t="shared" si="17"/>
        <v>0</v>
      </c>
      <c r="I71" s="17" t="e">
        <f>MID(refs!$B$5,(MONTH(G71+(B71)))*3-2,3)</f>
        <v>#NUM!</v>
      </c>
      <c r="J71" s="17" t="e">
        <f t="shared" si="18"/>
        <v>#NUM!</v>
      </c>
      <c r="K71" s="17" t="e">
        <f>MID(refs!$B$7,WEEKDAY(DATE(H71,MONTH(G71+B71),J71),1)*3-2,3)</f>
        <v>#NUM!</v>
      </c>
      <c r="L71" s="33">
        <f t="shared" si="19"/>
        <v>10000</v>
      </c>
      <c r="M71" s="17">
        <f t="shared" si="20"/>
        <v>0</v>
      </c>
      <c r="N71" s="18" t="e">
        <f t="shared" si="21"/>
        <v>#VALUE!</v>
      </c>
      <c r="O71" s="19">
        <f t="shared" si="22"/>
        <v>30</v>
      </c>
      <c r="P71" s="20" t="str">
        <f>INDEX(refs!$C$4:$C$39,O71)</f>
        <v>End</v>
      </c>
      <c r="Q71" s="21" t="str">
        <f t="shared" si="23"/>
        <v>?</v>
      </c>
      <c r="U71" s="22" t="str">
        <f t="shared" si="24"/>
        <v>?</v>
      </c>
      <c r="V71" s="23" t="str">
        <f t="shared" si="25"/>
        <v>?</v>
      </c>
    </row>
    <row r="72" spans="3:22">
      <c r="C72" s="26" t="str">
        <f>IF(ISBLANK(A72)*1,"?",IF((A72/2)=INT(A72/2),refs!$B$9,refs!$B$10))</f>
        <v>?</v>
      </c>
      <c r="D72" s="26" t="str">
        <f t="shared" si="13"/>
        <v>TRUE</v>
      </c>
      <c r="E72" s="26" t="str">
        <f t="shared" si="14"/>
        <v>TRUE</v>
      </c>
      <c r="F72" s="26" t="str">
        <f t="shared" si="15"/>
        <v>?</v>
      </c>
      <c r="G72" s="31" t="e">
        <f t="shared" si="16"/>
        <v>#NUM!</v>
      </c>
      <c r="H72" s="32">
        <f t="shared" si="17"/>
        <v>0</v>
      </c>
      <c r="I72" s="17" t="e">
        <f>MID(refs!$B$5,(MONTH(G72+(B72)))*3-2,3)</f>
        <v>#NUM!</v>
      </c>
      <c r="J72" s="17" t="e">
        <f t="shared" si="18"/>
        <v>#NUM!</v>
      </c>
      <c r="K72" s="17" t="e">
        <f>MID(refs!$B$7,WEEKDAY(DATE(H72,MONTH(G72+B72),J72),1)*3-2,3)</f>
        <v>#NUM!</v>
      </c>
      <c r="L72" s="33">
        <f t="shared" si="19"/>
        <v>10000</v>
      </c>
      <c r="M72" s="17">
        <f t="shared" si="20"/>
        <v>0</v>
      </c>
      <c r="N72" s="18" t="e">
        <f t="shared" si="21"/>
        <v>#VALUE!</v>
      </c>
      <c r="O72" s="19">
        <f t="shared" si="22"/>
        <v>30</v>
      </c>
      <c r="P72" s="20" t="str">
        <f>INDEX(refs!$C$4:$C$39,O72)</f>
        <v>End</v>
      </c>
      <c r="Q72" s="21" t="str">
        <f t="shared" si="23"/>
        <v>?</v>
      </c>
      <c r="U72" s="22" t="str">
        <f t="shared" si="24"/>
        <v>?</v>
      </c>
      <c r="V72" s="23" t="str">
        <f t="shared" si="25"/>
        <v>?</v>
      </c>
    </row>
    <row r="73" spans="3:22">
      <c r="C73" s="26" t="str">
        <f>IF(ISBLANK(A73)*1,"?",IF((A73/2)=INT(A73/2),refs!$B$9,refs!$B$10))</f>
        <v>?</v>
      </c>
      <c r="D73" s="26" t="str">
        <f t="shared" si="13"/>
        <v>TRUE</v>
      </c>
      <c r="E73" s="26" t="str">
        <f t="shared" si="14"/>
        <v>TRUE</v>
      </c>
      <c r="F73" s="26" t="str">
        <f t="shared" si="15"/>
        <v>?</v>
      </c>
      <c r="G73" s="31" t="e">
        <f t="shared" si="16"/>
        <v>#NUM!</v>
      </c>
      <c r="H73" s="32">
        <f t="shared" si="17"/>
        <v>0</v>
      </c>
      <c r="I73" s="17" t="e">
        <f>MID(refs!$B$5,(MONTH(G73+(B73)))*3-2,3)</f>
        <v>#NUM!</v>
      </c>
      <c r="J73" s="17" t="e">
        <f t="shared" si="18"/>
        <v>#NUM!</v>
      </c>
      <c r="K73" s="17" t="e">
        <f>MID(refs!$B$7,WEEKDAY(DATE(H73,MONTH(G73+B73),J73),1)*3-2,3)</f>
        <v>#NUM!</v>
      </c>
      <c r="L73" s="33">
        <f t="shared" si="19"/>
        <v>10000</v>
      </c>
      <c r="M73" s="17">
        <f t="shared" si="20"/>
        <v>0</v>
      </c>
      <c r="N73" s="18" t="e">
        <f t="shared" si="21"/>
        <v>#VALUE!</v>
      </c>
      <c r="O73" s="19">
        <f t="shared" si="22"/>
        <v>30</v>
      </c>
      <c r="P73" s="20" t="str">
        <f>INDEX(refs!$C$4:$C$39,O73)</f>
        <v>End</v>
      </c>
      <c r="Q73" s="21" t="str">
        <f t="shared" si="23"/>
        <v>?</v>
      </c>
      <c r="U73" s="22" t="str">
        <f t="shared" si="24"/>
        <v>?</v>
      </c>
      <c r="V73" s="23" t="str">
        <f t="shared" si="25"/>
        <v>?</v>
      </c>
    </row>
    <row r="74" spans="3:22">
      <c r="C74" s="26" t="str">
        <f>IF(ISBLANK(A74)*1,"?",IF((A74/2)=INT(A74/2),refs!$B$9,refs!$B$10))</f>
        <v>?</v>
      </c>
      <c r="D74" s="26" t="str">
        <f t="shared" si="13"/>
        <v>TRUE</v>
      </c>
      <c r="E74" s="26" t="str">
        <f t="shared" si="14"/>
        <v>TRUE</v>
      </c>
      <c r="F74" s="26" t="str">
        <f t="shared" si="15"/>
        <v>?</v>
      </c>
      <c r="G74" s="31" t="e">
        <f t="shared" si="16"/>
        <v>#NUM!</v>
      </c>
      <c r="H74" s="32">
        <f t="shared" si="17"/>
        <v>0</v>
      </c>
      <c r="I74" s="17" t="e">
        <f>MID(refs!$B$5,(MONTH(G74+(B74)))*3-2,3)</f>
        <v>#NUM!</v>
      </c>
      <c r="J74" s="17" t="e">
        <f t="shared" si="18"/>
        <v>#NUM!</v>
      </c>
      <c r="K74" s="17" t="e">
        <f>MID(refs!$B$7,WEEKDAY(DATE(H74,MONTH(G74+B74),J74),1)*3-2,3)</f>
        <v>#NUM!</v>
      </c>
      <c r="L74" s="33">
        <f t="shared" si="19"/>
        <v>10000</v>
      </c>
      <c r="M74" s="17">
        <f t="shared" si="20"/>
        <v>0</v>
      </c>
      <c r="N74" s="18" t="e">
        <f t="shared" si="21"/>
        <v>#VALUE!</v>
      </c>
      <c r="O74" s="19">
        <f t="shared" si="22"/>
        <v>30</v>
      </c>
      <c r="P74" s="20" t="str">
        <f>INDEX(refs!$C$4:$C$39,O74)</f>
        <v>End</v>
      </c>
      <c r="Q74" s="21" t="str">
        <f t="shared" si="23"/>
        <v>?</v>
      </c>
      <c r="U74" s="22" t="str">
        <f t="shared" si="24"/>
        <v>?</v>
      </c>
      <c r="V74" s="23" t="str">
        <f t="shared" si="25"/>
        <v>?</v>
      </c>
    </row>
    <row r="75" spans="3:22">
      <c r="C75" s="26" t="str">
        <f>IF(ISBLANK(A75)*1,"?",IF((A75/2)=INT(A75/2),refs!$B$9,refs!$B$10))</f>
        <v>?</v>
      </c>
      <c r="D75" s="26" t="str">
        <f t="shared" si="13"/>
        <v>TRUE</v>
      </c>
      <c r="E75" s="26" t="str">
        <f t="shared" si="14"/>
        <v>TRUE</v>
      </c>
      <c r="F75" s="26" t="str">
        <f t="shared" si="15"/>
        <v>?</v>
      </c>
      <c r="G75" s="31" t="e">
        <f t="shared" si="16"/>
        <v>#NUM!</v>
      </c>
      <c r="H75" s="32">
        <f t="shared" si="17"/>
        <v>0</v>
      </c>
      <c r="I75" s="17" t="e">
        <f>MID(refs!$B$5,(MONTH(G75+(B75)))*3-2,3)</f>
        <v>#NUM!</v>
      </c>
      <c r="J75" s="17" t="e">
        <f t="shared" si="18"/>
        <v>#NUM!</v>
      </c>
      <c r="K75" s="17" t="e">
        <f>MID(refs!$B$7,WEEKDAY(DATE(H75,MONTH(G75+B75),J75),1)*3-2,3)</f>
        <v>#NUM!</v>
      </c>
      <c r="L75" s="33">
        <f t="shared" si="19"/>
        <v>10000</v>
      </c>
      <c r="M75" s="17">
        <f t="shared" si="20"/>
        <v>0</v>
      </c>
      <c r="N75" s="18" t="e">
        <f t="shared" si="21"/>
        <v>#VALUE!</v>
      </c>
      <c r="O75" s="19">
        <f t="shared" si="22"/>
        <v>30</v>
      </c>
      <c r="P75" s="20" t="str">
        <f>INDEX(refs!$C$4:$C$39,O75)</f>
        <v>End</v>
      </c>
      <c r="Q75" s="21" t="str">
        <f t="shared" si="23"/>
        <v>?</v>
      </c>
      <c r="U75" s="22" t="str">
        <f t="shared" si="24"/>
        <v>?</v>
      </c>
      <c r="V75" s="23" t="str">
        <f t="shared" si="25"/>
        <v>?</v>
      </c>
    </row>
    <row r="76" spans="3:22">
      <c r="C76" s="26" t="str">
        <f>IF(ISBLANK(A76)*1,"?",IF((A76/2)=INT(A76/2),refs!$B$9,refs!$B$10))</f>
        <v>?</v>
      </c>
      <c r="D76" s="26" t="str">
        <f t="shared" si="13"/>
        <v>TRUE</v>
      </c>
      <c r="E76" s="26" t="str">
        <f t="shared" si="14"/>
        <v>TRUE</v>
      </c>
      <c r="F76" s="26" t="str">
        <f t="shared" si="15"/>
        <v>?</v>
      </c>
      <c r="G76" s="31" t="e">
        <f t="shared" si="16"/>
        <v>#NUM!</v>
      </c>
      <c r="H76" s="32">
        <f t="shared" si="17"/>
        <v>0</v>
      </c>
      <c r="I76" s="17" t="e">
        <f>MID(refs!$B$5,(MONTH(G76+(B76)))*3-2,3)</f>
        <v>#NUM!</v>
      </c>
      <c r="J76" s="17" t="e">
        <f t="shared" si="18"/>
        <v>#NUM!</v>
      </c>
      <c r="K76" s="17" t="e">
        <f>MID(refs!$B$7,WEEKDAY(DATE(H76,MONTH(G76+B76),J76),1)*3-2,3)</f>
        <v>#NUM!</v>
      </c>
      <c r="L76" s="33">
        <f t="shared" si="19"/>
        <v>10000</v>
      </c>
      <c r="M76" s="17">
        <f t="shared" si="20"/>
        <v>0</v>
      </c>
      <c r="N76" s="18" t="e">
        <f t="shared" si="21"/>
        <v>#VALUE!</v>
      </c>
      <c r="O76" s="19">
        <f t="shared" si="22"/>
        <v>30</v>
      </c>
      <c r="P76" s="20" t="str">
        <f>INDEX(refs!$C$4:$C$39,O76)</f>
        <v>End</v>
      </c>
      <c r="Q76" s="21" t="str">
        <f t="shared" si="23"/>
        <v>?</v>
      </c>
      <c r="U76" s="22" t="str">
        <f t="shared" si="24"/>
        <v>?</v>
      </c>
      <c r="V76" s="23" t="str">
        <f t="shared" si="25"/>
        <v>?</v>
      </c>
    </row>
    <row r="77" spans="3:22">
      <c r="C77" s="26" t="str">
        <f>IF(ISBLANK(A77)*1,"?",IF((A77/2)=INT(A77/2),refs!$B$9,refs!$B$10))</f>
        <v>?</v>
      </c>
      <c r="D77" s="26" t="str">
        <f t="shared" si="13"/>
        <v>TRUE</v>
      </c>
      <c r="E77" s="26" t="str">
        <f t="shared" si="14"/>
        <v>TRUE</v>
      </c>
      <c r="F77" s="26" t="str">
        <f t="shared" si="15"/>
        <v>?</v>
      </c>
      <c r="G77" s="31" t="e">
        <f t="shared" si="16"/>
        <v>#NUM!</v>
      </c>
      <c r="H77" s="32">
        <f t="shared" si="17"/>
        <v>0</v>
      </c>
      <c r="I77" s="17" t="e">
        <f>MID(refs!$B$5,(MONTH(G77+(B77)))*3-2,3)</f>
        <v>#NUM!</v>
      </c>
      <c r="J77" s="17" t="e">
        <f t="shared" si="18"/>
        <v>#NUM!</v>
      </c>
      <c r="K77" s="17" t="e">
        <f>MID(refs!$B$7,WEEKDAY(DATE(H77,MONTH(G77+B77),J77),1)*3-2,3)</f>
        <v>#NUM!</v>
      </c>
      <c r="L77" s="33">
        <f t="shared" si="19"/>
        <v>10000</v>
      </c>
      <c r="M77" s="17">
        <f t="shared" si="20"/>
        <v>0</v>
      </c>
      <c r="N77" s="18" t="e">
        <f t="shared" si="21"/>
        <v>#VALUE!</v>
      </c>
      <c r="O77" s="19">
        <f t="shared" si="22"/>
        <v>30</v>
      </c>
      <c r="P77" s="20" t="str">
        <f>INDEX(refs!$C$4:$C$39,O77)</f>
        <v>End</v>
      </c>
      <c r="Q77" s="21" t="str">
        <f t="shared" si="23"/>
        <v>?</v>
      </c>
      <c r="U77" s="22" t="str">
        <f t="shared" si="24"/>
        <v>?</v>
      </c>
      <c r="V77" s="23" t="str">
        <f t="shared" si="25"/>
        <v>?</v>
      </c>
    </row>
    <row r="78" spans="3:22">
      <c r="C78" s="26" t="str">
        <f>IF(ISBLANK(A78)*1,"?",IF((A78/2)=INT(A78/2),refs!$B$9,refs!$B$10))</f>
        <v>?</v>
      </c>
      <c r="D78" s="26" t="str">
        <f t="shared" si="13"/>
        <v>TRUE</v>
      </c>
      <c r="E78" s="26" t="str">
        <f t="shared" si="14"/>
        <v>TRUE</v>
      </c>
      <c r="F78" s="26" t="str">
        <f t="shared" si="15"/>
        <v>?</v>
      </c>
      <c r="G78" s="31" t="e">
        <f t="shared" si="16"/>
        <v>#NUM!</v>
      </c>
      <c r="H78" s="32">
        <f t="shared" si="17"/>
        <v>0</v>
      </c>
      <c r="I78" s="17" t="e">
        <f>MID(refs!$B$5,(MONTH(G78+(B78)))*3-2,3)</f>
        <v>#NUM!</v>
      </c>
      <c r="J78" s="17" t="e">
        <f t="shared" si="18"/>
        <v>#NUM!</v>
      </c>
      <c r="K78" s="17" t="e">
        <f>MID(refs!$B$7,WEEKDAY(DATE(H78,MONTH(G78+B78),J78),1)*3-2,3)</f>
        <v>#NUM!</v>
      </c>
      <c r="L78" s="33">
        <f t="shared" si="19"/>
        <v>10000</v>
      </c>
      <c r="M78" s="17">
        <f t="shared" si="20"/>
        <v>0</v>
      </c>
      <c r="N78" s="18" t="e">
        <f t="shared" si="21"/>
        <v>#VALUE!</v>
      </c>
      <c r="O78" s="19">
        <f t="shared" si="22"/>
        <v>30</v>
      </c>
      <c r="P78" s="20" t="str">
        <f>INDEX(refs!$C$4:$C$39,O78)</f>
        <v>End</v>
      </c>
      <c r="Q78" s="21" t="str">
        <f t="shared" si="23"/>
        <v>?</v>
      </c>
      <c r="U78" s="22" t="str">
        <f t="shared" si="24"/>
        <v>?</v>
      </c>
      <c r="V78" s="23" t="str">
        <f t="shared" si="25"/>
        <v>?</v>
      </c>
    </row>
    <row r="79" spans="3:22">
      <c r="C79" s="26" t="str">
        <f>IF(ISBLANK(A79)*1,"?",IF((A79/2)=INT(A79/2),refs!$B$9,refs!$B$10))</f>
        <v>?</v>
      </c>
      <c r="D79" s="26" t="str">
        <f t="shared" si="13"/>
        <v>TRUE</v>
      </c>
      <c r="E79" s="26" t="str">
        <f t="shared" si="14"/>
        <v>TRUE</v>
      </c>
      <c r="F79" s="26" t="str">
        <f t="shared" si="15"/>
        <v>?</v>
      </c>
      <c r="G79" s="31" t="e">
        <f t="shared" si="16"/>
        <v>#NUM!</v>
      </c>
      <c r="H79" s="32">
        <f t="shared" si="17"/>
        <v>0</v>
      </c>
      <c r="I79" s="17" t="e">
        <f>MID(refs!$B$5,(MONTH(G79+(B79)))*3-2,3)</f>
        <v>#NUM!</v>
      </c>
      <c r="J79" s="17" t="e">
        <f t="shared" si="18"/>
        <v>#NUM!</v>
      </c>
      <c r="K79" s="17" t="e">
        <f>MID(refs!$B$7,WEEKDAY(DATE(H79,MONTH(G79+B79),J79),1)*3-2,3)</f>
        <v>#NUM!</v>
      </c>
      <c r="L79" s="33">
        <f t="shared" si="19"/>
        <v>10000</v>
      </c>
      <c r="M79" s="17">
        <f t="shared" si="20"/>
        <v>0</v>
      </c>
      <c r="N79" s="18" t="e">
        <f t="shared" si="21"/>
        <v>#VALUE!</v>
      </c>
      <c r="O79" s="19">
        <f t="shared" si="22"/>
        <v>30</v>
      </c>
      <c r="P79" s="20" t="str">
        <f>INDEX(refs!$C$4:$C$39,O79)</f>
        <v>End</v>
      </c>
      <c r="Q79" s="21" t="str">
        <f t="shared" si="23"/>
        <v>?</v>
      </c>
      <c r="U79" s="22" t="str">
        <f t="shared" si="24"/>
        <v>?</v>
      </c>
      <c r="V79" s="23" t="str">
        <f t="shared" si="25"/>
        <v>?</v>
      </c>
    </row>
    <row r="80" spans="3:22">
      <c r="C80" s="26" t="str">
        <f>IF(ISBLANK(A80)*1,"?",IF((A80/2)=INT(A80/2),refs!$B$9,refs!$B$10))</f>
        <v>?</v>
      </c>
      <c r="D80" s="26" t="str">
        <f t="shared" si="13"/>
        <v>TRUE</v>
      </c>
      <c r="E80" s="26" t="str">
        <f t="shared" si="14"/>
        <v>TRUE</v>
      </c>
      <c r="F80" s="26" t="str">
        <f t="shared" si="15"/>
        <v>?</v>
      </c>
      <c r="G80" s="31" t="e">
        <f t="shared" si="16"/>
        <v>#NUM!</v>
      </c>
      <c r="H80" s="32">
        <f t="shared" si="17"/>
        <v>0</v>
      </c>
      <c r="I80" s="17" t="e">
        <f>MID(refs!$B$5,(MONTH(G80+(B80)))*3-2,3)</f>
        <v>#NUM!</v>
      </c>
      <c r="J80" s="17" t="e">
        <f t="shared" si="18"/>
        <v>#NUM!</v>
      </c>
      <c r="K80" s="17" t="e">
        <f>MID(refs!$B$7,WEEKDAY(DATE(H80,MONTH(G80+B80),J80),1)*3-2,3)</f>
        <v>#NUM!</v>
      </c>
      <c r="L80" s="33">
        <f t="shared" si="19"/>
        <v>10000</v>
      </c>
      <c r="M80" s="17">
        <f t="shared" si="20"/>
        <v>0</v>
      </c>
      <c r="N80" s="18" t="e">
        <f t="shared" si="21"/>
        <v>#VALUE!</v>
      </c>
      <c r="O80" s="19">
        <f t="shared" si="22"/>
        <v>30</v>
      </c>
      <c r="P80" s="20" t="str">
        <f>INDEX(refs!$C$4:$C$39,O80)</f>
        <v>End</v>
      </c>
      <c r="Q80" s="21" t="str">
        <f t="shared" si="23"/>
        <v>?</v>
      </c>
      <c r="U80" s="22" t="str">
        <f t="shared" si="24"/>
        <v>?</v>
      </c>
      <c r="V80" s="23" t="str">
        <f t="shared" si="25"/>
        <v>?</v>
      </c>
    </row>
    <row r="81" spans="3:22">
      <c r="C81" s="26" t="str">
        <f>IF(ISBLANK(A81)*1,"?",IF((A81/2)=INT(A81/2),refs!$B$9,refs!$B$10))</f>
        <v>?</v>
      </c>
      <c r="D81" s="26" t="str">
        <f t="shared" si="13"/>
        <v>TRUE</v>
      </c>
      <c r="E81" s="26" t="str">
        <f t="shared" si="14"/>
        <v>TRUE</v>
      </c>
      <c r="F81" s="26" t="str">
        <f t="shared" si="15"/>
        <v>?</v>
      </c>
      <c r="G81" s="31" t="e">
        <f t="shared" si="16"/>
        <v>#NUM!</v>
      </c>
      <c r="H81" s="32">
        <f t="shared" si="17"/>
        <v>0</v>
      </c>
      <c r="I81" s="17" t="e">
        <f>MID(refs!$B$5,(MONTH(G81+(B81)))*3-2,3)</f>
        <v>#NUM!</v>
      </c>
      <c r="J81" s="17" t="e">
        <f t="shared" si="18"/>
        <v>#NUM!</v>
      </c>
      <c r="K81" s="17" t="e">
        <f>MID(refs!$B$7,WEEKDAY(DATE(H81,MONTH(G81+B81),J81),1)*3-2,3)</f>
        <v>#NUM!</v>
      </c>
      <c r="L81" s="33">
        <f t="shared" si="19"/>
        <v>10000</v>
      </c>
      <c r="M81" s="17">
        <f t="shared" si="20"/>
        <v>0</v>
      </c>
      <c r="N81" s="18" t="e">
        <f t="shared" si="21"/>
        <v>#VALUE!</v>
      </c>
      <c r="O81" s="19">
        <f t="shared" si="22"/>
        <v>30</v>
      </c>
      <c r="P81" s="20" t="str">
        <f>INDEX(refs!$C$4:$C$39,O81)</f>
        <v>End</v>
      </c>
      <c r="Q81" s="21" t="str">
        <f t="shared" si="23"/>
        <v>?</v>
      </c>
      <c r="U81" s="22" t="str">
        <f t="shared" si="24"/>
        <v>?</v>
      </c>
      <c r="V81" s="23" t="str">
        <f t="shared" si="25"/>
        <v>?</v>
      </c>
    </row>
    <row r="82" spans="3:22">
      <c r="C82" s="26" t="str">
        <f>IF(ISBLANK(A82)*1,"?",IF((A82/2)=INT(A82/2),refs!$B$9,refs!$B$10))</f>
        <v>?</v>
      </c>
      <c r="D82" s="26" t="str">
        <f t="shared" si="13"/>
        <v>TRUE</v>
      </c>
      <c r="E82" s="26" t="str">
        <f t="shared" si="14"/>
        <v>TRUE</v>
      </c>
      <c r="F82" s="26" t="str">
        <f t="shared" si="15"/>
        <v>?</v>
      </c>
      <c r="G82" s="31" t="e">
        <f t="shared" si="16"/>
        <v>#NUM!</v>
      </c>
      <c r="H82" s="32">
        <f t="shared" si="17"/>
        <v>0</v>
      </c>
      <c r="I82" s="17" t="e">
        <f>MID(refs!$B$5,(MONTH(G82+(B82)))*3-2,3)</f>
        <v>#NUM!</v>
      </c>
      <c r="J82" s="17" t="e">
        <f t="shared" si="18"/>
        <v>#NUM!</v>
      </c>
      <c r="K82" s="17" t="e">
        <f>MID(refs!$B$7,WEEKDAY(DATE(H82,MONTH(G82+B82),J82),1)*3-2,3)</f>
        <v>#NUM!</v>
      </c>
      <c r="L82" s="33">
        <f t="shared" si="19"/>
        <v>10000</v>
      </c>
      <c r="M82" s="17">
        <f t="shared" si="20"/>
        <v>0</v>
      </c>
      <c r="N82" s="18" t="e">
        <f t="shared" si="21"/>
        <v>#VALUE!</v>
      </c>
      <c r="O82" s="19">
        <f t="shared" si="22"/>
        <v>30</v>
      </c>
      <c r="P82" s="20" t="str">
        <f>INDEX(refs!$C$4:$C$39,O82)</f>
        <v>End</v>
      </c>
      <c r="Q82" s="21" t="str">
        <f t="shared" si="23"/>
        <v>?</v>
      </c>
      <c r="U82" s="22" t="str">
        <f t="shared" si="24"/>
        <v>?</v>
      </c>
      <c r="V82" s="23" t="str">
        <f t="shared" si="25"/>
        <v>?</v>
      </c>
    </row>
    <row r="83" spans="3:22">
      <c r="C83" s="26" t="str">
        <f>IF(ISBLANK(A83)*1,"?",IF((A83/2)=INT(A83/2),refs!$B$9,refs!$B$10))</f>
        <v>?</v>
      </c>
      <c r="D83" s="26" t="str">
        <f t="shared" si="13"/>
        <v>TRUE</v>
      </c>
      <c r="E83" s="26" t="str">
        <f t="shared" si="14"/>
        <v>TRUE</v>
      </c>
      <c r="F83" s="26" t="str">
        <f t="shared" si="15"/>
        <v>?</v>
      </c>
      <c r="G83" s="31" t="e">
        <f t="shared" si="16"/>
        <v>#NUM!</v>
      </c>
      <c r="H83" s="32">
        <f t="shared" si="17"/>
        <v>0</v>
      </c>
      <c r="I83" s="17" t="e">
        <f>MID(refs!$B$5,(MONTH(G83+(B83)))*3-2,3)</f>
        <v>#NUM!</v>
      </c>
      <c r="J83" s="17" t="e">
        <f t="shared" si="18"/>
        <v>#NUM!</v>
      </c>
      <c r="K83" s="17" t="e">
        <f>MID(refs!$B$7,WEEKDAY(DATE(H83,MONTH(G83+B83),J83),1)*3-2,3)</f>
        <v>#NUM!</v>
      </c>
      <c r="L83" s="33">
        <f t="shared" si="19"/>
        <v>10000</v>
      </c>
      <c r="M83" s="17">
        <f t="shared" si="20"/>
        <v>0</v>
      </c>
      <c r="N83" s="18" t="e">
        <f t="shared" si="21"/>
        <v>#VALUE!</v>
      </c>
      <c r="O83" s="19">
        <f t="shared" si="22"/>
        <v>30</v>
      </c>
      <c r="P83" s="20" t="str">
        <f>INDEX(refs!$C$4:$C$39,O83)</f>
        <v>End</v>
      </c>
      <c r="Q83" s="21" t="str">
        <f t="shared" si="23"/>
        <v>?</v>
      </c>
      <c r="U83" s="22" t="str">
        <f t="shared" si="24"/>
        <v>?</v>
      </c>
      <c r="V83" s="23" t="str">
        <f t="shared" si="25"/>
        <v>?</v>
      </c>
    </row>
    <row r="84" spans="3:22">
      <c r="C84" s="26" t="str">
        <f>IF(ISBLANK(A84)*1,"?",IF((A84/2)=INT(A84/2),refs!$B$9,refs!$B$10))</f>
        <v>?</v>
      </c>
      <c r="D84" s="26" t="str">
        <f t="shared" si="13"/>
        <v>TRUE</v>
      </c>
      <c r="E84" s="26" t="str">
        <f t="shared" si="14"/>
        <v>TRUE</v>
      </c>
      <c r="F84" s="26" t="str">
        <f t="shared" si="15"/>
        <v>?</v>
      </c>
      <c r="G84" s="31" t="e">
        <f t="shared" si="16"/>
        <v>#NUM!</v>
      </c>
      <c r="H84" s="32">
        <f t="shared" si="17"/>
        <v>0</v>
      </c>
      <c r="I84" s="17" t="e">
        <f>MID(refs!$B$5,(MONTH(G84+(B84)))*3-2,3)</f>
        <v>#NUM!</v>
      </c>
      <c r="J84" s="17" t="e">
        <f t="shared" si="18"/>
        <v>#NUM!</v>
      </c>
      <c r="K84" s="17" t="e">
        <f>MID(refs!$B$7,WEEKDAY(DATE(H84,MONTH(G84+B84),J84),1)*3-2,3)</f>
        <v>#NUM!</v>
      </c>
      <c r="L84" s="33">
        <f t="shared" si="19"/>
        <v>10000</v>
      </c>
      <c r="M84" s="17">
        <f t="shared" si="20"/>
        <v>0</v>
      </c>
      <c r="N84" s="18" t="e">
        <f t="shared" si="21"/>
        <v>#VALUE!</v>
      </c>
      <c r="O84" s="19">
        <f t="shared" si="22"/>
        <v>30</v>
      </c>
      <c r="P84" s="20" t="str">
        <f>INDEX(refs!$C$4:$C$39,O84)</f>
        <v>End</v>
      </c>
      <c r="Q84" s="21" t="str">
        <f t="shared" si="23"/>
        <v>?</v>
      </c>
      <c r="U84" s="22" t="str">
        <f t="shared" si="24"/>
        <v>?</v>
      </c>
      <c r="V84" s="23" t="str">
        <f t="shared" si="25"/>
        <v>?</v>
      </c>
    </row>
    <row r="85" spans="3:22">
      <c r="C85" s="26" t="str">
        <f>IF(ISBLANK(A85)*1,"?",IF((A85/2)=INT(A85/2),refs!$B$9,refs!$B$10))</f>
        <v>?</v>
      </c>
      <c r="D85" s="26" t="str">
        <f t="shared" si="13"/>
        <v>TRUE</v>
      </c>
      <c r="E85" s="26" t="str">
        <f t="shared" si="14"/>
        <v>TRUE</v>
      </c>
      <c r="F85" s="26" t="str">
        <f t="shared" si="15"/>
        <v>?</v>
      </c>
      <c r="G85" s="31" t="e">
        <f t="shared" si="16"/>
        <v>#NUM!</v>
      </c>
      <c r="H85" s="32">
        <f t="shared" si="17"/>
        <v>0</v>
      </c>
      <c r="I85" s="17" t="e">
        <f>MID(refs!$B$5,(MONTH(G85+(B85)))*3-2,3)</f>
        <v>#NUM!</v>
      </c>
      <c r="J85" s="17" t="e">
        <f t="shared" si="18"/>
        <v>#NUM!</v>
      </c>
      <c r="K85" s="17" t="e">
        <f>MID(refs!$B$7,WEEKDAY(DATE(H85,MONTH(G85+B85),J85),1)*3-2,3)</f>
        <v>#NUM!</v>
      </c>
      <c r="L85" s="33">
        <f t="shared" si="19"/>
        <v>10000</v>
      </c>
      <c r="M85" s="17">
        <f t="shared" si="20"/>
        <v>0</v>
      </c>
      <c r="N85" s="18" t="e">
        <f t="shared" si="21"/>
        <v>#VALUE!</v>
      </c>
      <c r="O85" s="19">
        <f t="shared" si="22"/>
        <v>30</v>
      </c>
      <c r="P85" s="20" t="str">
        <f>INDEX(refs!$C$4:$C$39,O85)</f>
        <v>End</v>
      </c>
      <c r="Q85" s="21" t="str">
        <f t="shared" si="23"/>
        <v>?</v>
      </c>
      <c r="U85" s="22" t="str">
        <f t="shared" si="24"/>
        <v>?</v>
      </c>
      <c r="V85" s="23" t="str">
        <f t="shared" si="25"/>
        <v>?</v>
      </c>
    </row>
    <row r="86" spans="3:22">
      <c r="C86" s="26" t="str">
        <f>IF(ISBLANK(A86)*1,"?",IF((A86/2)=INT(A86/2),refs!$B$9,refs!$B$10))</f>
        <v>?</v>
      </c>
      <c r="D86" s="26" t="str">
        <f t="shared" si="13"/>
        <v>TRUE</v>
      </c>
      <c r="E86" s="26" t="str">
        <f t="shared" si="14"/>
        <v>TRUE</v>
      </c>
      <c r="F86" s="26" t="str">
        <f t="shared" si="15"/>
        <v>?</v>
      </c>
      <c r="G86" s="31" t="e">
        <f t="shared" si="16"/>
        <v>#NUM!</v>
      </c>
      <c r="H86" s="32">
        <f t="shared" si="17"/>
        <v>0</v>
      </c>
      <c r="I86" s="17" t="e">
        <f>MID(refs!$B$5,(MONTH(G86+(B86)))*3-2,3)</f>
        <v>#NUM!</v>
      </c>
      <c r="J86" s="17" t="e">
        <f t="shared" si="18"/>
        <v>#NUM!</v>
      </c>
      <c r="K86" s="17" t="e">
        <f>MID(refs!$B$7,WEEKDAY(DATE(H86,MONTH(G86+B86),J86),1)*3-2,3)</f>
        <v>#NUM!</v>
      </c>
      <c r="L86" s="33">
        <f t="shared" si="19"/>
        <v>10000</v>
      </c>
      <c r="M86" s="17">
        <f t="shared" si="20"/>
        <v>0</v>
      </c>
      <c r="N86" s="18" t="e">
        <f t="shared" si="21"/>
        <v>#VALUE!</v>
      </c>
      <c r="O86" s="19">
        <f t="shared" si="22"/>
        <v>30</v>
      </c>
      <c r="P86" s="20" t="str">
        <f>INDEX(refs!$C$4:$C$39,O86)</f>
        <v>End</v>
      </c>
      <c r="Q86" s="21" t="str">
        <f t="shared" si="23"/>
        <v>?</v>
      </c>
      <c r="U86" s="22" t="str">
        <f t="shared" si="24"/>
        <v>?</v>
      </c>
      <c r="V86" s="23" t="str">
        <f t="shared" si="25"/>
        <v>?</v>
      </c>
    </row>
    <row r="87" spans="3:22">
      <c r="C87" s="26" t="str">
        <f>IF(ISBLANK(A87)*1,"?",IF((A87/2)=INT(A87/2),refs!$B$9,refs!$B$10))</f>
        <v>?</v>
      </c>
      <c r="D87" s="26" t="str">
        <f t="shared" si="13"/>
        <v>TRUE</v>
      </c>
      <c r="E87" s="26" t="str">
        <f t="shared" si="14"/>
        <v>TRUE</v>
      </c>
      <c r="F87" s="26" t="str">
        <f t="shared" si="15"/>
        <v>?</v>
      </c>
      <c r="G87" s="31" t="e">
        <f t="shared" si="16"/>
        <v>#NUM!</v>
      </c>
      <c r="H87" s="32">
        <f t="shared" si="17"/>
        <v>0</v>
      </c>
      <c r="I87" s="17" t="e">
        <f>MID(refs!$B$5,(MONTH(G87+(B87)))*3-2,3)</f>
        <v>#NUM!</v>
      </c>
      <c r="J87" s="17" t="e">
        <f t="shared" si="18"/>
        <v>#NUM!</v>
      </c>
      <c r="K87" s="17" t="e">
        <f>MID(refs!$B$7,WEEKDAY(DATE(H87,MONTH(G87+B87),J87),1)*3-2,3)</f>
        <v>#NUM!</v>
      </c>
      <c r="L87" s="33">
        <f t="shared" si="19"/>
        <v>10000</v>
      </c>
      <c r="M87" s="17">
        <f t="shared" si="20"/>
        <v>0</v>
      </c>
      <c r="N87" s="18" t="e">
        <f t="shared" si="21"/>
        <v>#VALUE!</v>
      </c>
      <c r="O87" s="19">
        <f t="shared" si="22"/>
        <v>30</v>
      </c>
      <c r="P87" s="20" t="str">
        <f>INDEX(refs!$C$4:$C$39,O87)</f>
        <v>End</v>
      </c>
      <c r="Q87" s="21" t="str">
        <f t="shared" si="23"/>
        <v>?</v>
      </c>
      <c r="U87" s="22" t="str">
        <f t="shared" si="24"/>
        <v>?</v>
      </c>
      <c r="V87" s="23" t="str">
        <f t="shared" si="25"/>
        <v>?</v>
      </c>
    </row>
    <row r="88" spans="3:22">
      <c r="C88" s="26" t="str">
        <f>IF(ISBLANK(A88)*1,"?",IF((A88/2)=INT(A88/2),refs!$B$9,refs!$B$10))</f>
        <v>?</v>
      </c>
      <c r="D88" s="26" t="str">
        <f t="shared" si="13"/>
        <v>TRUE</v>
      </c>
      <c r="E88" s="26" t="str">
        <f t="shared" si="14"/>
        <v>TRUE</v>
      </c>
      <c r="F88" s="26" t="str">
        <f t="shared" si="15"/>
        <v>?</v>
      </c>
      <c r="G88" s="31" t="e">
        <f t="shared" si="16"/>
        <v>#NUM!</v>
      </c>
      <c r="H88" s="32">
        <f t="shared" si="17"/>
        <v>0</v>
      </c>
      <c r="I88" s="17" t="e">
        <f>MID(refs!$B$5,(MONTH(G88+(B88)))*3-2,3)</f>
        <v>#NUM!</v>
      </c>
      <c r="J88" s="17" t="e">
        <f t="shared" si="18"/>
        <v>#NUM!</v>
      </c>
      <c r="K88" s="17" t="e">
        <f>MID(refs!$B$7,WEEKDAY(DATE(H88,MONTH(G88+B88),J88),1)*3-2,3)</f>
        <v>#NUM!</v>
      </c>
      <c r="L88" s="33">
        <f t="shared" si="19"/>
        <v>10000</v>
      </c>
      <c r="M88" s="17">
        <f t="shared" si="20"/>
        <v>0</v>
      </c>
      <c r="N88" s="18" t="e">
        <f t="shared" si="21"/>
        <v>#VALUE!</v>
      </c>
      <c r="O88" s="19">
        <f t="shared" si="22"/>
        <v>30</v>
      </c>
      <c r="P88" s="20" t="str">
        <f>INDEX(refs!$C$4:$C$39,O88)</f>
        <v>End</v>
      </c>
      <c r="Q88" s="21" t="str">
        <f t="shared" si="23"/>
        <v>?</v>
      </c>
      <c r="U88" s="22" t="str">
        <f t="shared" si="24"/>
        <v>?</v>
      </c>
      <c r="V88" s="23" t="str">
        <f t="shared" si="25"/>
        <v>?</v>
      </c>
    </row>
    <row r="89" spans="3:22">
      <c r="C89" s="26" t="str">
        <f>IF(ISBLANK(A89)*1,"?",IF((A89/2)=INT(A89/2),refs!$B$9,refs!$B$10))</f>
        <v>?</v>
      </c>
      <c r="D89" s="26" t="str">
        <f t="shared" si="13"/>
        <v>TRUE</v>
      </c>
      <c r="E89" s="26" t="str">
        <f t="shared" si="14"/>
        <v>TRUE</v>
      </c>
      <c r="F89" s="26" t="str">
        <f t="shared" si="15"/>
        <v>?</v>
      </c>
      <c r="G89" s="31" t="e">
        <f t="shared" si="16"/>
        <v>#NUM!</v>
      </c>
      <c r="H89" s="32">
        <f t="shared" si="17"/>
        <v>0</v>
      </c>
      <c r="I89" s="17" t="e">
        <f>MID(refs!$B$5,(MONTH(G89+(B89)))*3-2,3)</f>
        <v>#NUM!</v>
      </c>
      <c r="J89" s="17" t="e">
        <f t="shared" si="18"/>
        <v>#NUM!</v>
      </c>
      <c r="K89" s="17" t="e">
        <f>MID(refs!$B$7,WEEKDAY(DATE(H89,MONTH(G89+B89),J89),1)*3-2,3)</f>
        <v>#NUM!</v>
      </c>
      <c r="L89" s="33">
        <f t="shared" si="19"/>
        <v>10000</v>
      </c>
      <c r="M89" s="17">
        <f t="shared" si="20"/>
        <v>0</v>
      </c>
      <c r="N89" s="18" t="e">
        <f t="shared" si="21"/>
        <v>#VALUE!</v>
      </c>
      <c r="O89" s="19">
        <f t="shared" si="22"/>
        <v>30</v>
      </c>
      <c r="P89" s="20" t="str">
        <f>INDEX(refs!$C$4:$C$39,O89)</f>
        <v>End</v>
      </c>
      <c r="Q89" s="21" t="str">
        <f t="shared" si="23"/>
        <v>?</v>
      </c>
      <c r="U89" s="22" t="str">
        <f t="shared" si="24"/>
        <v>?</v>
      </c>
      <c r="V89" s="23" t="str">
        <f t="shared" si="25"/>
        <v>?</v>
      </c>
    </row>
    <row r="90" spans="3:22">
      <c r="C90" s="26" t="str">
        <f>IF(ISBLANK(A90)*1,"?",IF((A90/2)=INT(A90/2),refs!$B$9,refs!$B$10))</f>
        <v>?</v>
      </c>
      <c r="D90" s="26" t="str">
        <f t="shared" si="13"/>
        <v>TRUE</v>
      </c>
      <c r="E90" s="26" t="str">
        <f t="shared" si="14"/>
        <v>TRUE</v>
      </c>
      <c r="F90" s="26" t="str">
        <f t="shared" si="15"/>
        <v>?</v>
      </c>
      <c r="G90" s="31" t="e">
        <f t="shared" si="16"/>
        <v>#NUM!</v>
      </c>
      <c r="H90" s="32">
        <f t="shared" si="17"/>
        <v>0</v>
      </c>
      <c r="I90" s="17" t="e">
        <f>MID(refs!$B$5,(MONTH(G90+(B90)))*3-2,3)</f>
        <v>#NUM!</v>
      </c>
      <c r="J90" s="17" t="e">
        <f t="shared" si="18"/>
        <v>#NUM!</v>
      </c>
      <c r="K90" s="17" t="e">
        <f>MID(refs!$B$7,WEEKDAY(DATE(H90,MONTH(G90+B90),J90),1)*3-2,3)</f>
        <v>#NUM!</v>
      </c>
      <c r="L90" s="33">
        <f t="shared" si="19"/>
        <v>10000</v>
      </c>
      <c r="M90" s="17">
        <f t="shared" si="20"/>
        <v>0</v>
      </c>
      <c r="N90" s="18" t="e">
        <f t="shared" si="21"/>
        <v>#VALUE!</v>
      </c>
      <c r="O90" s="19">
        <f t="shared" si="22"/>
        <v>30</v>
      </c>
      <c r="P90" s="20" t="str">
        <f>INDEX(refs!$C$4:$C$39,O90)</f>
        <v>End</v>
      </c>
      <c r="Q90" s="21" t="str">
        <f t="shared" si="23"/>
        <v>?</v>
      </c>
      <c r="U90" s="22" t="str">
        <f t="shared" si="24"/>
        <v>?</v>
      </c>
      <c r="V90" s="23" t="str">
        <f t="shared" si="25"/>
        <v>?</v>
      </c>
    </row>
    <row r="91" spans="3:22">
      <c r="C91" s="26" t="str">
        <f>IF(ISBLANK(A91)*1,"?",IF((A91/2)=INT(A91/2),refs!$B$9,refs!$B$10))</f>
        <v>?</v>
      </c>
      <c r="D91" s="26" t="str">
        <f t="shared" si="13"/>
        <v>TRUE</v>
      </c>
      <c r="E91" s="26" t="str">
        <f t="shared" si="14"/>
        <v>TRUE</v>
      </c>
      <c r="F91" s="26" t="str">
        <f t="shared" si="15"/>
        <v>?</v>
      </c>
      <c r="G91" s="31" t="e">
        <f t="shared" si="16"/>
        <v>#NUM!</v>
      </c>
      <c r="H91" s="32">
        <f t="shared" si="17"/>
        <v>0</v>
      </c>
      <c r="I91" s="17" t="e">
        <f>MID(refs!$B$5,(MONTH(G91+(B91)))*3-2,3)</f>
        <v>#NUM!</v>
      </c>
      <c r="J91" s="17" t="e">
        <f t="shared" si="18"/>
        <v>#NUM!</v>
      </c>
      <c r="K91" s="17" t="e">
        <f>MID(refs!$B$7,WEEKDAY(DATE(H91,MONTH(G91+B91),J91),1)*3-2,3)</f>
        <v>#NUM!</v>
      </c>
      <c r="L91" s="33">
        <f t="shared" si="19"/>
        <v>10000</v>
      </c>
      <c r="M91" s="17">
        <f t="shared" si="20"/>
        <v>0</v>
      </c>
      <c r="N91" s="18" t="e">
        <f t="shared" si="21"/>
        <v>#VALUE!</v>
      </c>
      <c r="O91" s="19">
        <f t="shared" si="22"/>
        <v>30</v>
      </c>
      <c r="P91" s="20" t="str">
        <f>INDEX(refs!$C$4:$C$39,O91)</f>
        <v>End</v>
      </c>
      <c r="Q91" s="21" t="str">
        <f t="shared" si="23"/>
        <v>?</v>
      </c>
      <c r="U91" s="22" t="str">
        <f t="shared" si="24"/>
        <v>?</v>
      </c>
      <c r="V91" s="23" t="str">
        <f t="shared" si="25"/>
        <v>?</v>
      </c>
    </row>
    <row r="92" spans="3:22">
      <c r="C92" s="26" t="str">
        <f>IF(ISBLANK(A92)*1,"?",IF((A92/2)=INT(A92/2),refs!$B$9,refs!$B$10))</f>
        <v>?</v>
      </c>
      <c r="D92" s="26" t="str">
        <f t="shared" si="13"/>
        <v>TRUE</v>
      </c>
      <c r="E92" s="26" t="str">
        <f t="shared" si="14"/>
        <v>TRUE</v>
      </c>
      <c r="F92" s="26" t="str">
        <f t="shared" si="15"/>
        <v>?</v>
      </c>
      <c r="G92" s="31" t="e">
        <f t="shared" si="16"/>
        <v>#NUM!</v>
      </c>
      <c r="H92" s="32">
        <f t="shared" si="17"/>
        <v>0</v>
      </c>
      <c r="I92" s="17" t="e">
        <f>MID(refs!$B$5,(MONTH(G92+(B92)))*3-2,3)</f>
        <v>#NUM!</v>
      </c>
      <c r="J92" s="17" t="e">
        <f t="shared" si="18"/>
        <v>#NUM!</v>
      </c>
      <c r="K92" s="17" t="e">
        <f>MID(refs!$B$7,WEEKDAY(DATE(H92,MONTH(G92+B92),J92),1)*3-2,3)</f>
        <v>#NUM!</v>
      </c>
      <c r="L92" s="33">
        <f t="shared" si="19"/>
        <v>10000</v>
      </c>
      <c r="M92" s="17">
        <f t="shared" si="20"/>
        <v>0</v>
      </c>
      <c r="N92" s="18" t="e">
        <f t="shared" si="21"/>
        <v>#VALUE!</v>
      </c>
      <c r="O92" s="19">
        <f t="shared" si="22"/>
        <v>30</v>
      </c>
      <c r="P92" s="20" t="str">
        <f>INDEX(refs!$C$4:$C$39,O92)</f>
        <v>End</v>
      </c>
      <c r="Q92" s="21" t="str">
        <f t="shared" si="23"/>
        <v>?</v>
      </c>
      <c r="U92" s="22" t="str">
        <f t="shared" si="24"/>
        <v>?</v>
      </c>
      <c r="V92" s="23" t="str">
        <f t="shared" si="25"/>
        <v>?</v>
      </c>
    </row>
    <row r="93" spans="3:22">
      <c r="C93" s="26" t="str">
        <f>IF(ISBLANK(A93)*1,"?",IF((A93/2)=INT(A93/2),refs!$B$9,refs!$B$10))</f>
        <v>?</v>
      </c>
      <c r="D93" s="26" t="str">
        <f t="shared" si="13"/>
        <v>TRUE</v>
      </c>
      <c r="E93" s="26" t="str">
        <f t="shared" si="14"/>
        <v>TRUE</v>
      </c>
      <c r="F93" s="26" t="str">
        <f t="shared" si="15"/>
        <v>?</v>
      </c>
      <c r="G93" s="31" t="e">
        <f t="shared" si="16"/>
        <v>#NUM!</v>
      </c>
      <c r="H93" s="32">
        <f t="shared" si="17"/>
        <v>0</v>
      </c>
      <c r="I93" s="17" t="e">
        <f>MID(refs!$B$5,(MONTH(G93+(B93)))*3-2,3)</f>
        <v>#NUM!</v>
      </c>
      <c r="J93" s="17" t="e">
        <f t="shared" si="18"/>
        <v>#NUM!</v>
      </c>
      <c r="K93" s="17" t="e">
        <f>MID(refs!$B$7,WEEKDAY(DATE(H93,MONTH(G93+B93),J93),1)*3-2,3)</f>
        <v>#NUM!</v>
      </c>
      <c r="L93" s="33">
        <f t="shared" si="19"/>
        <v>10000</v>
      </c>
      <c r="M93" s="17">
        <f t="shared" si="20"/>
        <v>0</v>
      </c>
      <c r="N93" s="18" t="e">
        <f t="shared" si="21"/>
        <v>#VALUE!</v>
      </c>
      <c r="O93" s="19">
        <f t="shared" si="22"/>
        <v>30</v>
      </c>
      <c r="P93" s="20" t="str">
        <f>INDEX(refs!$C$4:$C$39,O93)</f>
        <v>End</v>
      </c>
      <c r="Q93" s="21" t="str">
        <f t="shared" si="23"/>
        <v>?</v>
      </c>
      <c r="U93" s="22" t="str">
        <f t="shared" si="24"/>
        <v>?</v>
      </c>
      <c r="V93" s="23" t="str">
        <f t="shared" si="25"/>
        <v>?</v>
      </c>
    </row>
    <row r="94" spans="3:22">
      <c r="C94" s="26" t="str">
        <f>IF(ISBLANK(A94)*1,"?",IF((A94/2)=INT(A94/2),refs!$B$9,refs!$B$10))</f>
        <v>?</v>
      </c>
      <c r="D94" s="26" t="str">
        <f t="shared" si="13"/>
        <v>TRUE</v>
      </c>
      <c r="E94" s="26" t="str">
        <f t="shared" si="14"/>
        <v>TRUE</v>
      </c>
      <c r="F94" s="26" t="str">
        <f t="shared" si="15"/>
        <v>?</v>
      </c>
      <c r="G94" s="31" t="e">
        <f t="shared" si="16"/>
        <v>#NUM!</v>
      </c>
      <c r="H94" s="32">
        <f t="shared" si="17"/>
        <v>0</v>
      </c>
      <c r="I94" s="17" t="e">
        <f>MID(refs!$B$5,(MONTH(G94+(B94)))*3-2,3)</f>
        <v>#NUM!</v>
      </c>
      <c r="J94" s="17" t="e">
        <f t="shared" si="18"/>
        <v>#NUM!</v>
      </c>
      <c r="K94" s="17" t="e">
        <f>MID(refs!$B$7,WEEKDAY(DATE(H94,MONTH(G94+B94),J94),1)*3-2,3)</f>
        <v>#NUM!</v>
      </c>
      <c r="L94" s="33">
        <f t="shared" si="19"/>
        <v>10000</v>
      </c>
      <c r="M94" s="17">
        <f t="shared" si="20"/>
        <v>0</v>
      </c>
      <c r="N94" s="18" t="e">
        <f t="shared" si="21"/>
        <v>#VALUE!</v>
      </c>
      <c r="O94" s="19">
        <f t="shared" si="22"/>
        <v>30</v>
      </c>
      <c r="P94" s="20" t="str">
        <f>INDEX(refs!$C$4:$C$39,O94)</f>
        <v>End</v>
      </c>
      <c r="Q94" s="21" t="str">
        <f t="shared" si="23"/>
        <v>?</v>
      </c>
      <c r="U94" s="22" t="str">
        <f t="shared" si="24"/>
        <v>?</v>
      </c>
      <c r="V94" s="23" t="str">
        <f t="shared" si="25"/>
        <v>?</v>
      </c>
    </row>
    <row r="95" spans="3:22">
      <c r="C95" s="26" t="str">
        <f>IF(ISBLANK(A95)*1,"?",IF((A95/2)=INT(A95/2),refs!$B$9,refs!$B$10))</f>
        <v>?</v>
      </c>
      <c r="D95" s="26" t="str">
        <f t="shared" si="13"/>
        <v>TRUE</v>
      </c>
      <c r="E95" s="26" t="str">
        <f t="shared" si="14"/>
        <v>TRUE</v>
      </c>
      <c r="F95" s="26" t="str">
        <f t="shared" si="15"/>
        <v>?</v>
      </c>
      <c r="G95" s="31" t="e">
        <f t="shared" si="16"/>
        <v>#NUM!</v>
      </c>
      <c r="H95" s="32">
        <f t="shared" si="17"/>
        <v>0</v>
      </c>
      <c r="I95" s="17" t="e">
        <f>MID(refs!$B$5,(MONTH(G95+(B95)))*3-2,3)</f>
        <v>#NUM!</v>
      </c>
      <c r="J95" s="17" t="e">
        <f t="shared" si="18"/>
        <v>#NUM!</v>
      </c>
      <c r="K95" s="17" t="e">
        <f>MID(refs!$B$7,WEEKDAY(DATE(H95,MONTH(G95+B95),J95),1)*3-2,3)</f>
        <v>#NUM!</v>
      </c>
      <c r="L95" s="33">
        <f t="shared" si="19"/>
        <v>10000</v>
      </c>
      <c r="M95" s="17">
        <f t="shared" si="20"/>
        <v>0</v>
      </c>
      <c r="N95" s="18" t="e">
        <f t="shared" si="21"/>
        <v>#VALUE!</v>
      </c>
      <c r="O95" s="19">
        <f t="shared" si="22"/>
        <v>30</v>
      </c>
      <c r="P95" s="20" t="str">
        <f>INDEX(refs!$C$4:$C$39,O95)</f>
        <v>End</v>
      </c>
      <c r="Q95" s="21" t="str">
        <f t="shared" si="23"/>
        <v>?</v>
      </c>
      <c r="U95" s="22" t="str">
        <f t="shared" si="24"/>
        <v>?</v>
      </c>
      <c r="V95" s="23" t="str">
        <f t="shared" si="25"/>
        <v>?</v>
      </c>
    </row>
    <row r="96" spans="3:22">
      <c r="C96" s="26" t="str">
        <f>IF(ISBLANK(A96)*1,"?",IF((A96/2)=INT(A96/2),refs!$B$9,refs!$B$10))</f>
        <v>?</v>
      </c>
      <c r="D96" s="26" t="str">
        <f t="shared" si="13"/>
        <v>TRUE</v>
      </c>
      <c r="E96" s="26" t="str">
        <f t="shared" si="14"/>
        <v>TRUE</v>
      </c>
      <c r="F96" s="26" t="str">
        <f t="shared" si="15"/>
        <v>?</v>
      </c>
      <c r="G96" s="31" t="e">
        <f t="shared" si="16"/>
        <v>#NUM!</v>
      </c>
      <c r="H96" s="32">
        <f t="shared" si="17"/>
        <v>0</v>
      </c>
      <c r="I96" s="17" t="e">
        <f>MID(refs!$B$5,(MONTH(G96+(B96)))*3-2,3)</f>
        <v>#NUM!</v>
      </c>
      <c r="J96" s="17" t="e">
        <f t="shared" si="18"/>
        <v>#NUM!</v>
      </c>
      <c r="K96" s="17" t="e">
        <f>MID(refs!$B$7,WEEKDAY(DATE(H96,MONTH(G96+B96),J96),1)*3-2,3)</f>
        <v>#NUM!</v>
      </c>
      <c r="L96" s="33">
        <f t="shared" si="19"/>
        <v>10000</v>
      </c>
      <c r="M96" s="17">
        <f t="shared" si="20"/>
        <v>0</v>
      </c>
      <c r="N96" s="18" t="e">
        <f t="shared" si="21"/>
        <v>#VALUE!</v>
      </c>
      <c r="O96" s="19">
        <f t="shared" si="22"/>
        <v>30</v>
      </c>
      <c r="P96" s="20" t="str">
        <f>INDEX(refs!$C$4:$C$39,O96)</f>
        <v>End</v>
      </c>
      <c r="Q96" s="21" t="str">
        <f t="shared" si="23"/>
        <v>?</v>
      </c>
      <c r="U96" s="22" t="str">
        <f t="shared" si="24"/>
        <v>?</v>
      </c>
      <c r="V96" s="23" t="str">
        <f t="shared" si="25"/>
        <v>?</v>
      </c>
    </row>
    <row r="97" spans="1:22">
      <c r="C97" s="26" t="str">
        <f>IF(ISBLANK(A97)*1,"?",IF((A97/2)=INT(A97/2),refs!$B$9,refs!$B$10))</f>
        <v>?</v>
      </c>
      <c r="D97" s="26" t="str">
        <f t="shared" si="13"/>
        <v>TRUE</v>
      </c>
      <c r="E97" s="26" t="str">
        <f t="shared" si="14"/>
        <v>TRUE</v>
      </c>
      <c r="F97" s="26" t="str">
        <f t="shared" si="15"/>
        <v>?</v>
      </c>
      <c r="G97" s="31" t="e">
        <f t="shared" si="16"/>
        <v>#NUM!</v>
      </c>
      <c r="H97" s="32">
        <f t="shared" si="17"/>
        <v>0</v>
      </c>
      <c r="I97" s="17" t="e">
        <f>MID(refs!$B$5,(MONTH(G97+(B97)))*3-2,3)</f>
        <v>#NUM!</v>
      </c>
      <c r="J97" s="17" t="e">
        <f t="shared" si="18"/>
        <v>#NUM!</v>
      </c>
      <c r="K97" s="17" t="e">
        <f>MID(refs!$B$7,WEEKDAY(DATE(H97,MONTH(G97+B97),J97),1)*3-2,3)</f>
        <v>#NUM!</v>
      </c>
      <c r="L97" s="33">
        <f t="shared" si="19"/>
        <v>10000</v>
      </c>
      <c r="M97" s="17">
        <f t="shared" si="20"/>
        <v>0</v>
      </c>
      <c r="N97" s="18" t="e">
        <f t="shared" si="21"/>
        <v>#VALUE!</v>
      </c>
      <c r="O97" s="19">
        <f t="shared" si="22"/>
        <v>30</v>
      </c>
      <c r="P97" s="20" t="str">
        <f>INDEX(refs!$C$4:$C$39,O97)</f>
        <v>End</v>
      </c>
      <c r="Q97" s="21" t="str">
        <f t="shared" si="23"/>
        <v>?</v>
      </c>
      <c r="U97" s="22" t="str">
        <f t="shared" si="24"/>
        <v>?</v>
      </c>
      <c r="V97" s="23" t="str">
        <f t="shared" si="25"/>
        <v>?</v>
      </c>
    </row>
    <row r="98" spans="1:22">
      <c r="C98" s="26" t="str">
        <f>IF(ISBLANK(A98)*1,"?",IF((A98/2)=INT(A98/2),refs!$B$9,refs!$B$10))</f>
        <v>?</v>
      </c>
      <c r="D98" s="26" t="str">
        <f t="shared" si="13"/>
        <v>TRUE</v>
      </c>
      <c r="E98" s="26" t="str">
        <f t="shared" si="14"/>
        <v>TRUE</v>
      </c>
      <c r="F98" s="26" t="str">
        <f t="shared" si="15"/>
        <v>?</v>
      </c>
      <c r="G98" s="31" t="e">
        <f t="shared" si="16"/>
        <v>#NUM!</v>
      </c>
      <c r="H98" s="32">
        <f t="shared" si="17"/>
        <v>0</v>
      </c>
      <c r="I98" s="17" t="e">
        <f>MID(refs!$B$5,(MONTH(G98+(B98)))*3-2,3)</f>
        <v>#NUM!</v>
      </c>
      <c r="J98" s="17" t="e">
        <f t="shared" si="18"/>
        <v>#NUM!</v>
      </c>
      <c r="K98" s="17" t="e">
        <f>MID(refs!$B$7,WEEKDAY(DATE(H98,MONTH(G98+B98),J98),1)*3-2,3)</f>
        <v>#NUM!</v>
      </c>
      <c r="L98" s="33">
        <f t="shared" si="19"/>
        <v>10000</v>
      </c>
      <c r="M98" s="17">
        <f t="shared" si="20"/>
        <v>0</v>
      </c>
      <c r="N98" s="18" t="e">
        <f t="shared" si="21"/>
        <v>#VALUE!</v>
      </c>
      <c r="O98" s="19">
        <f t="shared" si="22"/>
        <v>30</v>
      </c>
      <c r="P98" s="20" t="str">
        <f>INDEX(refs!$C$4:$C$39,O98)</f>
        <v>End</v>
      </c>
      <c r="Q98" s="21" t="str">
        <f t="shared" si="23"/>
        <v>?</v>
      </c>
      <c r="U98" s="22" t="str">
        <f t="shared" si="24"/>
        <v>?</v>
      </c>
      <c r="V98" s="23" t="str">
        <f t="shared" si="25"/>
        <v>?</v>
      </c>
    </row>
    <row r="99" spans="1:22">
      <c r="C99" s="26" t="str">
        <f>IF(ISBLANK(A99)*1,"?",IF((A99/2)=INT(A99/2),refs!$B$9,refs!$B$10))</f>
        <v>?</v>
      </c>
      <c r="D99" s="26" t="str">
        <f t="shared" si="13"/>
        <v>TRUE</v>
      </c>
      <c r="E99" s="26" t="str">
        <f t="shared" si="14"/>
        <v>TRUE</v>
      </c>
      <c r="F99" s="26" t="str">
        <f t="shared" si="15"/>
        <v>?</v>
      </c>
      <c r="G99" s="31" t="e">
        <f t="shared" si="16"/>
        <v>#NUM!</v>
      </c>
      <c r="H99" s="32">
        <f t="shared" si="17"/>
        <v>0</v>
      </c>
      <c r="I99" s="17" t="e">
        <f>MID(refs!$B$5,(MONTH(G99+(B99)))*3-2,3)</f>
        <v>#NUM!</v>
      </c>
      <c r="J99" s="17" t="e">
        <f t="shared" si="18"/>
        <v>#NUM!</v>
      </c>
      <c r="K99" s="17" t="e">
        <f>MID(refs!$B$7,WEEKDAY(DATE(H99,MONTH(G99+B99),J99),1)*3-2,3)</f>
        <v>#NUM!</v>
      </c>
      <c r="L99" s="33">
        <f t="shared" si="19"/>
        <v>10000</v>
      </c>
      <c r="M99" s="17">
        <f t="shared" si="20"/>
        <v>0</v>
      </c>
      <c r="N99" s="18" t="e">
        <f t="shared" si="21"/>
        <v>#VALUE!</v>
      </c>
      <c r="O99" s="19">
        <f t="shared" si="22"/>
        <v>30</v>
      </c>
      <c r="P99" s="20" t="str">
        <f>INDEX(refs!$C$4:$C$39,O99)</f>
        <v>End</v>
      </c>
      <c r="Q99" s="21" t="str">
        <f t="shared" si="23"/>
        <v>?</v>
      </c>
      <c r="U99" s="22" t="str">
        <f t="shared" si="24"/>
        <v>?</v>
      </c>
      <c r="V99" s="23" t="str">
        <f t="shared" si="25"/>
        <v>?</v>
      </c>
    </row>
    <row r="100" spans="1:22">
      <c r="C100" s="26" t="str">
        <f>IF(ISBLANK(A100)*1,"?",IF((A100/2)=INT(A100/2),refs!$B$9,refs!$B$10))</f>
        <v>?</v>
      </c>
      <c r="D100" s="26" t="str">
        <f t="shared" si="13"/>
        <v>TRUE</v>
      </c>
      <c r="E100" s="26" t="str">
        <f t="shared" si="14"/>
        <v>TRUE</v>
      </c>
      <c r="F100" s="26" t="str">
        <f t="shared" si="15"/>
        <v>?</v>
      </c>
      <c r="G100" s="31" t="e">
        <f t="shared" si="16"/>
        <v>#NUM!</v>
      </c>
      <c r="H100" s="32">
        <f t="shared" si="17"/>
        <v>0</v>
      </c>
      <c r="I100" s="17" t="e">
        <f>MID(refs!$B$5,(MONTH(G100+(B100)))*3-2,3)</f>
        <v>#NUM!</v>
      </c>
      <c r="J100" s="17" t="e">
        <f t="shared" si="18"/>
        <v>#NUM!</v>
      </c>
      <c r="K100" s="17" t="e">
        <f>MID(refs!$B$7,WEEKDAY(DATE(H100,MONTH(G100+B100),J100),1)*3-2,3)</f>
        <v>#NUM!</v>
      </c>
      <c r="L100" s="33">
        <f t="shared" si="19"/>
        <v>10000</v>
      </c>
      <c r="M100" s="17">
        <f t="shared" si="20"/>
        <v>0</v>
      </c>
      <c r="N100" s="18" t="e">
        <f t="shared" si="21"/>
        <v>#VALUE!</v>
      </c>
      <c r="O100" s="19">
        <f t="shared" si="22"/>
        <v>30</v>
      </c>
      <c r="P100" s="20" t="str">
        <f>INDEX(refs!$C$4:$C$39,O100)</f>
        <v>End</v>
      </c>
      <c r="Q100" s="21" t="str">
        <f t="shared" si="23"/>
        <v>?</v>
      </c>
      <c r="U100" s="22" t="str">
        <f t="shared" si="24"/>
        <v>?</v>
      </c>
      <c r="V100" s="23" t="str">
        <f t="shared" si="25"/>
        <v>?</v>
      </c>
    </row>
    <row r="101" spans="1:22">
      <c r="C101" s="26" t="str">
        <f>IF(ISBLANK(A101)*1,"?",IF((A101/2)=INT(A101/2),refs!$B$9,refs!$B$10))</f>
        <v>?</v>
      </c>
      <c r="D101" s="26" t="str">
        <f t="shared" si="13"/>
        <v>TRUE</v>
      </c>
      <c r="E101" s="26" t="str">
        <f t="shared" si="14"/>
        <v>TRUE</v>
      </c>
      <c r="F101" s="26" t="str">
        <f t="shared" si="15"/>
        <v>?</v>
      </c>
      <c r="G101" s="31" t="e">
        <f t="shared" si="16"/>
        <v>#NUM!</v>
      </c>
      <c r="H101" s="32">
        <f t="shared" si="17"/>
        <v>0</v>
      </c>
      <c r="I101" s="17" t="e">
        <f>MID(refs!$B$5,(MONTH(G101+(B101)))*3-2,3)</f>
        <v>#NUM!</v>
      </c>
      <c r="J101" s="17" t="e">
        <f t="shared" si="18"/>
        <v>#NUM!</v>
      </c>
      <c r="K101" s="17" t="e">
        <f>MID(refs!$B$7,WEEKDAY(DATE(H101,MONTH(G101+B101),J101),1)*3-2,3)</f>
        <v>#NUM!</v>
      </c>
      <c r="L101" s="33">
        <f t="shared" si="19"/>
        <v>10000</v>
      </c>
      <c r="M101" s="17">
        <f t="shared" si="20"/>
        <v>0</v>
      </c>
      <c r="N101" s="18" t="e">
        <f t="shared" si="21"/>
        <v>#VALUE!</v>
      </c>
      <c r="O101" s="19">
        <f t="shared" si="22"/>
        <v>30</v>
      </c>
      <c r="P101" s="20" t="str">
        <f>INDEX(refs!$C$4:$C$39,O101)</f>
        <v>End</v>
      </c>
      <c r="Q101" s="21" t="str">
        <f t="shared" si="23"/>
        <v>?</v>
      </c>
      <c r="U101" s="22" t="str">
        <f t="shared" si="24"/>
        <v>?</v>
      </c>
      <c r="V101" s="23" t="str">
        <f t="shared" si="25"/>
        <v>?</v>
      </c>
    </row>
    <row r="102" spans="1:22">
      <c r="C102" s="26" t="str">
        <f>IF(ISBLANK(A102)*1,"?",IF((A102/2)=INT(A102/2),refs!$B$9,refs!$B$10))</f>
        <v>?</v>
      </c>
      <c r="D102" s="26" t="str">
        <f t="shared" si="13"/>
        <v>TRUE</v>
      </c>
      <c r="E102" s="26" t="str">
        <f t="shared" si="14"/>
        <v>TRUE</v>
      </c>
      <c r="F102" s="26" t="str">
        <f t="shared" si="15"/>
        <v>?</v>
      </c>
      <c r="G102" s="31" t="e">
        <f t="shared" si="16"/>
        <v>#NUM!</v>
      </c>
      <c r="H102" s="32">
        <f t="shared" si="17"/>
        <v>0</v>
      </c>
      <c r="I102" s="17" t="e">
        <f>MID(refs!$B$5,(MONTH(G102+(B102)))*3-2,3)</f>
        <v>#NUM!</v>
      </c>
      <c r="J102" s="17" t="e">
        <f t="shared" si="18"/>
        <v>#NUM!</v>
      </c>
      <c r="K102" s="17" t="e">
        <f>MID(refs!$B$7,WEEKDAY(DATE(H102,MONTH(G102+B102),J102),1)*3-2,3)</f>
        <v>#NUM!</v>
      </c>
      <c r="L102" s="33">
        <f t="shared" si="19"/>
        <v>10000</v>
      </c>
      <c r="M102" s="17">
        <f t="shared" si="20"/>
        <v>0</v>
      </c>
      <c r="N102" s="18" t="e">
        <f t="shared" si="21"/>
        <v>#VALUE!</v>
      </c>
      <c r="O102" s="19">
        <f t="shared" si="22"/>
        <v>30</v>
      </c>
      <c r="P102" s="20" t="str">
        <f>INDEX(refs!$C$4:$C$39,O102)</f>
        <v>End</v>
      </c>
      <c r="Q102" s="21" t="str">
        <f t="shared" si="23"/>
        <v>?</v>
      </c>
      <c r="U102" s="22" t="str">
        <f t="shared" si="24"/>
        <v>?</v>
      </c>
      <c r="V102" s="23" t="str">
        <f t="shared" si="25"/>
        <v>?</v>
      </c>
    </row>
    <row r="103" spans="1:22">
      <c r="C103" s="26" t="str">
        <f>IF(ISBLANK(A103)*1,"?",IF((A103/2)=INT(A103/2),refs!$B$9,refs!$B$10))</f>
        <v>?</v>
      </c>
      <c r="D103" s="26" t="str">
        <f t="shared" si="13"/>
        <v>TRUE</v>
      </c>
      <c r="E103" s="26" t="str">
        <f t="shared" si="14"/>
        <v>TRUE</v>
      </c>
      <c r="F103" s="26" t="str">
        <f t="shared" si="15"/>
        <v>?</v>
      </c>
      <c r="G103" s="31" t="e">
        <f t="shared" si="16"/>
        <v>#NUM!</v>
      </c>
      <c r="H103" s="32">
        <f t="shared" si="17"/>
        <v>0</v>
      </c>
      <c r="I103" s="17" t="e">
        <f>MID(refs!$B$5,(MONTH(G103+(B103)))*3-2,3)</f>
        <v>#NUM!</v>
      </c>
      <c r="J103" s="17" t="e">
        <f t="shared" si="18"/>
        <v>#NUM!</v>
      </c>
      <c r="K103" s="17" t="e">
        <f>MID(refs!$B$7,WEEKDAY(DATE(H103,MONTH(G103+B103),J103),1)*3-2,3)</f>
        <v>#NUM!</v>
      </c>
      <c r="L103" s="33">
        <f t="shared" si="19"/>
        <v>10000</v>
      </c>
      <c r="M103" s="17">
        <f t="shared" si="20"/>
        <v>0</v>
      </c>
      <c r="N103" s="18" t="e">
        <f t="shared" si="21"/>
        <v>#VALUE!</v>
      </c>
      <c r="O103" s="19">
        <f t="shared" si="22"/>
        <v>30</v>
      </c>
      <c r="P103" s="20" t="str">
        <f>INDEX(refs!$C$4:$C$39,O103)</f>
        <v>End</v>
      </c>
      <c r="Q103" s="21" t="str">
        <f t="shared" si="23"/>
        <v>?</v>
      </c>
      <c r="U103" s="22" t="str">
        <f t="shared" si="24"/>
        <v>?</v>
      </c>
      <c r="V103" s="23" t="str">
        <f t="shared" si="25"/>
        <v>?</v>
      </c>
    </row>
    <row r="104" spans="1:22">
      <c r="C104" s="26" t="str">
        <f>IF(ISBLANK(A104)*1,"?",IF((A104/2)=INT(A104/2),refs!$B$9,refs!$B$10))</f>
        <v>?</v>
      </c>
      <c r="D104" s="26" t="str">
        <f t="shared" si="13"/>
        <v>TRUE</v>
      </c>
      <c r="E104" s="26" t="str">
        <f t="shared" si="14"/>
        <v>TRUE</v>
      </c>
      <c r="F104" s="26" t="str">
        <f t="shared" si="15"/>
        <v>?</v>
      </c>
      <c r="G104" s="31" t="e">
        <f t="shared" si="16"/>
        <v>#NUM!</v>
      </c>
      <c r="H104" s="32">
        <f t="shared" si="17"/>
        <v>0</v>
      </c>
      <c r="I104" s="17" t="e">
        <f>MID(refs!$B$5,(MONTH(G104+(B104)))*3-2,3)</f>
        <v>#NUM!</v>
      </c>
      <c r="J104" s="17" t="e">
        <f t="shared" si="18"/>
        <v>#NUM!</v>
      </c>
      <c r="K104" s="17" t="e">
        <f>MID(refs!$B$7,WEEKDAY(DATE(H104,MONTH(G104+B104),J104),1)*3-2,3)</f>
        <v>#NUM!</v>
      </c>
      <c r="L104" s="33">
        <f t="shared" si="19"/>
        <v>10000</v>
      </c>
      <c r="M104" s="17">
        <f t="shared" si="20"/>
        <v>0</v>
      </c>
      <c r="N104" s="18" t="e">
        <f t="shared" si="21"/>
        <v>#VALUE!</v>
      </c>
      <c r="O104" s="19">
        <f t="shared" si="22"/>
        <v>30</v>
      </c>
      <c r="P104" s="20" t="str">
        <f>INDEX(refs!$C$4:$C$39,O104)</f>
        <v>End</v>
      </c>
      <c r="Q104" s="21" t="str">
        <f t="shared" si="23"/>
        <v>?</v>
      </c>
      <c r="U104" s="22" t="str">
        <f t="shared" si="24"/>
        <v>?</v>
      </c>
      <c r="V104" s="23" t="str">
        <f t="shared" si="25"/>
        <v>?</v>
      </c>
    </row>
    <row r="105" spans="1:22">
      <c r="C105" s="26" t="str">
        <f>IF(ISBLANK(A105)*1,"?",IF((A105/2)=INT(A105/2),refs!$B$9,refs!$B$10))</f>
        <v>?</v>
      </c>
      <c r="D105" s="26" t="str">
        <f t="shared" si="13"/>
        <v>TRUE</v>
      </c>
      <c r="E105" s="26" t="str">
        <f t="shared" si="14"/>
        <v>TRUE</v>
      </c>
      <c r="F105" s="26" t="str">
        <f t="shared" si="15"/>
        <v>?</v>
      </c>
      <c r="G105" s="31" t="e">
        <f t="shared" si="16"/>
        <v>#NUM!</v>
      </c>
      <c r="H105" s="32">
        <f t="shared" si="17"/>
        <v>0</v>
      </c>
      <c r="I105" s="17" t="e">
        <f>MID(refs!$B$5,(MONTH(G105+(B105)))*3-2,3)</f>
        <v>#NUM!</v>
      </c>
      <c r="J105" s="17" t="e">
        <f t="shared" si="18"/>
        <v>#NUM!</v>
      </c>
      <c r="K105" s="17" t="e">
        <f>MID(refs!$B$7,WEEKDAY(DATE(H105,MONTH(G105+B105),J105),1)*3-2,3)</f>
        <v>#NUM!</v>
      </c>
      <c r="L105" s="33">
        <f t="shared" si="19"/>
        <v>10000</v>
      </c>
      <c r="M105" s="17">
        <f t="shared" si="20"/>
        <v>0</v>
      </c>
      <c r="N105" s="18" t="e">
        <f t="shared" si="21"/>
        <v>#VALUE!</v>
      </c>
      <c r="O105" s="19">
        <f t="shared" si="22"/>
        <v>30</v>
      </c>
      <c r="P105" s="20" t="str">
        <f>INDEX(refs!$C$4:$C$39,O105)</f>
        <v>End</v>
      </c>
      <c r="Q105" s="21" t="str">
        <f t="shared" si="23"/>
        <v>?</v>
      </c>
      <c r="U105" s="22" t="str">
        <f t="shared" si="24"/>
        <v>?</v>
      </c>
      <c r="V105" s="23" t="str">
        <f t="shared" si="25"/>
        <v>?</v>
      </c>
    </row>
    <row r="106" spans="1:22">
      <c r="C106" s="26" t="str">
        <f>IF(ISBLANK(A106)*1,"?",IF((A106/2)=INT(A106/2),refs!$B$9,refs!$B$10))</f>
        <v>?</v>
      </c>
      <c r="D106" s="26" t="str">
        <f t="shared" si="13"/>
        <v>TRUE</v>
      </c>
      <c r="E106" s="26" t="str">
        <f t="shared" si="14"/>
        <v>TRUE</v>
      </c>
      <c r="F106" s="26" t="str">
        <f t="shared" si="15"/>
        <v>?</v>
      </c>
      <c r="G106" s="31" t="e">
        <f t="shared" si="16"/>
        <v>#NUM!</v>
      </c>
      <c r="H106" s="32">
        <f t="shared" si="17"/>
        <v>0</v>
      </c>
      <c r="I106" s="17" t="e">
        <f>MID(refs!$B$5,(MONTH(G106+(B106)))*3-2,3)</f>
        <v>#NUM!</v>
      </c>
      <c r="J106" s="17" t="e">
        <f t="shared" si="18"/>
        <v>#NUM!</v>
      </c>
      <c r="K106" s="17" t="e">
        <f>MID(refs!$B$7,WEEKDAY(DATE(H106,MONTH(G106+B106),J106),1)*3-2,3)</f>
        <v>#NUM!</v>
      </c>
      <c r="L106" s="33">
        <f t="shared" si="19"/>
        <v>10000</v>
      </c>
      <c r="M106" s="17">
        <f t="shared" si="20"/>
        <v>0</v>
      </c>
      <c r="N106" s="18" t="e">
        <f t="shared" si="21"/>
        <v>#VALUE!</v>
      </c>
      <c r="O106" s="19">
        <f t="shared" si="22"/>
        <v>30</v>
      </c>
      <c r="P106" s="20" t="str">
        <f>INDEX(refs!$C$4:$C$39,O106)</f>
        <v>End</v>
      </c>
      <c r="Q106" s="21" t="str">
        <f t="shared" si="23"/>
        <v>?</v>
      </c>
      <c r="U106" s="22" t="str">
        <f t="shared" si="24"/>
        <v>?</v>
      </c>
      <c r="V106" s="23" t="str">
        <f t="shared" si="25"/>
        <v>?</v>
      </c>
    </row>
    <row r="107" spans="1:22">
      <c r="C107" s="26" t="str">
        <f>IF(ISBLANK(A107)*1,"?",IF((A107/2)=INT(A107/2),refs!$B$9,refs!$B$10))</f>
        <v>?</v>
      </c>
      <c r="D107" s="26" t="str">
        <f t="shared" si="13"/>
        <v>TRUE</v>
      </c>
      <c r="E107" s="26" t="str">
        <f t="shared" si="14"/>
        <v>TRUE</v>
      </c>
      <c r="F107" s="26" t="str">
        <f t="shared" si="15"/>
        <v>?</v>
      </c>
      <c r="G107" s="31" t="e">
        <f t="shared" si="16"/>
        <v>#NUM!</v>
      </c>
      <c r="H107" s="32">
        <f t="shared" si="17"/>
        <v>0</v>
      </c>
      <c r="I107" s="17" t="e">
        <f>MID(refs!$B$5,(MONTH(G107+(B107)))*3-2,3)</f>
        <v>#NUM!</v>
      </c>
      <c r="J107" s="17" t="e">
        <f t="shared" si="18"/>
        <v>#NUM!</v>
      </c>
      <c r="K107" s="17" t="e">
        <f>MID(refs!$B$7,WEEKDAY(DATE(H107,MONTH(G107+B107),J107),1)*3-2,3)</f>
        <v>#NUM!</v>
      </c>
      <c r="L107" s="33">
        <f t="shared" si="19"/>
        <v>10000</v>
      </c>
      <c r="M107" s="17">
        <f t="shared" si="20"/>
        <v>0</v>
      </c>
      <c r="N107" s="18" t="e">
        <f t="shared" si="21"/>
        <v>#VALUE!</v>
      </c>
      <c r="O107" s="19">
        <f t="shared" si="22"/>
        <v>30</v>
      </c>
      <c r="P107" s="20" t="str">
        <f>INDEX(refs!$C$4:$C$39,O107)</f>
        <v>End</v>
      </c>
      <c r="Q107" s="21" t="str">
        <f t="shared" si="23"/>
        <v>?</v>
      </c>
      <c r="U107" s="22" t="str">
        <f t="shared" si="24"/>
        <v>?</v>
      </c>
      <c r="V107" s="23" t="str">
        <f t="shared" si="25"/>
        <v>?</v>
      </c>
    </row>
    <row r="108" spans="1:22">
      <c r="C108" s="26" t="str">
        <f>IF(ISBLANK(A108)*1,"?",IF((A108/2)=INT(A108/2),refs!$B$9,refs!$B$10))</f>
        <v>?</v>
      </c>
      <c r="D108" s="26" t="str">
        <f t="shared" si="13"/>
        <v>TRUE</v>
      </c>
      <c r="E108" s="26" t="str">
        <f t="shared" si="14"/>
        <v>TRUE</v>
      </c>
      <c r="F108" s="26" t="str">
        <f t="shared" si="15"/>
        <v>?</v>
      </c>
      <c r="G108" s="31" t="e">
        <f t="shared" si="16"/>
        <v>#NUM!</v>
      </c>
      <c r="H108" s="32">
        <f t="shared" si="17"/>
        <v>0</v>
      </c>
      <c r="I108" s="17" t="e">
        <f>MID(refs!$B$5,(MONTH(G108+(B108)))*3-2,3)</f>
        <v>#NUM!</v>
      </c>
      <c r="J108" s="17" t="e">
        <f t="shared" si="18"/>
        <v>#NUM!</v>
      </c>
      <c r="K108" s="17" t="e">
        <f>MID(refs!$B$7,WEEKDAY(DATE(H108,MONTH(G108+B108),J108),1)*3-2,3)</f>
        <v>#NUM!</v>
      </c>
      <c r="L108" s="33">
        <f t="shared" si="19"/>
        <v>10000</v>
      </c>
      <c r="M108" s="17">
        <f t="shared" si="20"/>
        <v>0</v>
      </c>
      <c r="N108" s="18" t="e">
        <f t="shared" si="21"/>
        <v>#VALUE!</v>
      </c>
      <c r="O108" s="19">
        <f t="shared" si="22"/>
        <v>30</v>
      </c>
      <c r="P108" s="20" t="str">
        <f>INDEX(refs!$C$4:$C$39,O108)</f>
        <v>End</v>
      </c>
      <c r="Q108" s="21" t="str">
        <f t="shared" si="23"/>
        <v>?</v>
      </c>
      <c r="U108" s="22" t="str">
        <f t="shared" si="24"/>
        <v>?</v>
      </c>
      <c r="V108" s="23" t="str">
        <f t="shared" si="25"/>
        <v>?</v>
      </c>
    </row>
    <row r="109" spans="1:22">
      <c r="A109" s="28">
        <v>2010</v>
      </c>
      <c r="B109" s="15">
        <v>365</v>
      </c>
      <c r="C109" s="26" t="str">
        <f>IF(ISBLANK(A109)*1,"?",IF((A109/2)=INT(A109/2),refs!$B$9,refs!$B$10))</f>
        <v>ABCDEFGHJKLM</v>
      </c>
      <c r="D109" s="26" t="str">
        <f t="shared" si="13"/>
        <v>FALSE</v>
      </c>
      <c r="E109" s="26" t="str">
        <f t="shared" si="14"/>
        <v>FALSE</v>
      </c>
      <c r="F109" s="26">
        <f t="shared" si="15"/>
        <v>365</v>
      </c>
      <c r="G109" s="31">
        <f t="shared" si="16"/>
        <v>38716</v>
      </c>
      <c r="H109" s="32">
        <f t="shared" si="17"/>
        <v>2010</v>
      </c>
      <c r="I109" s="17" t="str">
        <f>MID(refs!$B$5,(MONTH(G109+(B109)))*3-2,3)</f>
        <v>Dec</v>
      </c>
      <c r="J109" s="17" t="str">
        <f t="shared" si="18"/>
        <v>31</v>
      </c>
      <c r="K109" s="17" t="str">
        <f>MID(refs!$B$7,WEEKDAY(DATE(H109,MONTH(G109+B109),J109),1)*3-2,3)</f>
        <v>Fri</v>
      </c>
      <c r="L109" s="33">
        <f t="shared" si="19"/>
        <v>12010</v>
      </c>
      <c r="M109" s="17">
        <f t="shared" si="20"/>
        <v>12</v>
      </c>
      <c r="N109" s="18" t="str">
        <f t="shared" si="21"/>
        <v>M</v>
      </c>
      <c r="O109" s="19">
        <f t="shared" si="22"/>
        <v>35</v>
      </c>
      <c r="P109" s="20" t="str">
        <f>INDEX(refs!$C$4:$C$39,O109)</f>
        <v>Eridanus</v>
      </c>
      <c r="Q109" s="21" t="str">
        <f t="shared" si="23"/>
        <v>UCN 12010 M35 Eridanus</v>
      </c>
      <c r="U109" s="22">
        <f t="shared" si="24"/>
        <v>365</v>
      </c>
      <c r="V109" s="23" t="str">
        <f t="shared" si="25"/>
        <v>AD 2010 Dec 31 Fri</v>
      </c>
    </row>
    <row r="110" spans="1:22">
      <c r="A110" s="28" t="s">
        <v>34</v>
      </c>
    </row>
  </sheetData>
  <phoneticPr fontId="4"/>
  <pageMargins left="0.59055118110236227" right="0.59055118110236227" top="0.98425196850393704" bottom="0.98425196850393704" header="0.59055118110236227" footer="0.59055118110236227"/>
  <headerFooter>
    <oddHeader>&amp;L&amp;9© 2010 UCA and prior, _x000D_AAT at aatideas.org, all rights reserved.&amp;C&amp;9&amp;A&amp;R&amp;9RESTRICTED CONFIDENTIAL</oddHeader>
    <oddFooter>&amp;L&amp;9&amp;F&amp;C&amp;9page &amp;P of &amp;N_x000D_&amp;R&amp;9'ICAS in use' per terms via_x000D_http://www.aatideas.org/iota/icas/0.xht</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terms</vt:lpstr>
      <vt:lpstr>refs</vt:lpstr>
      <vt:lpstr>TEMP</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Stone</dc:creator>
  <cp:lastModifiedBy>AAT at www.aatideas.org</cp:lastModifiedBy>
  <dcterms:created xsi:type="dcterms:W3CDTF">2006-10-08T20:46:27Z</dcterms:created>
  <dcterms:modified xsi:type="dcterms:W3CDTF">2010-06-04T09:26:26Z</dcterms:modified>
</cp:coreProperties>
</file>