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60" yWindow="100" windowWidth="18260" windowHeight="13020" tabRatio="500" activeTab="0"/>
  </bookViews>
  <sheets>
    <sheet name="terms" sheetId="1" r:id="rId1"/>
    <sheet name="refs" sheetId="2" r:id="rId2"/>
    <sheet name="TEMP" sheetId="3" r:id="rId3"/>
  </sheets>
  <definedNames>
    <definedName name="_xlnm.Print_Titles" localSheetId="1">'refs'!$1:$1</definedName>
    <definedName name="_xlnm.Print_Titles" localSheetId="2">'TEMP'!$1:$1</definedName>
  </definedNames>
  <calcPr fullCalcOnLoad="1"/>
</workbook>
</file>

<file path=xl/sharedStrings.xml><?xml version="1.0" encoding="utf-8"?>
<sst xmlns="http://schemas.openxmlformats.org/spreadsheetml/2006/main" count="103" uniqueCount="80">
  <si>
    <t>logGU version UCN 12007Q14 Red</t>
  </si>
  <si>
    <t>The Uniform Calendar (UC), New Calendar (NC), and Inter-Dial Clock (IDC) systems are part of the Integrated Chronological Applications System (ICAS). AAT provides ICAS standards documents subject to terms of use described in document AAT ICAS Basilicum-9010. Please refer to other key AAT ICAS standards documents accessible via the AAT ICAS web site at http://www.aatideas.org/icas for important information about ICAS.</t>
  </si>
  <si>
    <t>Open-source development implementations of ICAS including AppleScript and Java are not designed for fault tolerance nor are intended for use in high-risk situations calling for fault tolerant software/hardware systems.</t>
  </si>
  <si>
    <t>Use of ICAS herein is subject to an AAT ICAS public use license.</t>
  </si>
  <si>
    <t>!!!!!!!!!!!!!! end statement of ICAS conformance --&gt;</t>
  </si>
  <si>
    <t>using logGU spreadsheet</t>
  </si>
  <si>
    <t>terms of use for logGU spreadsheet template</t>
  </si>
  <si>
    <t>DoY</t>
  </si>
  <si>
    <t>simple day-of-year range-check is applied to TEMP columns K, O, and P.</t>
  </si>
  <si>
    <t>cells with blue background (TEMP columns B-J) are formatted so that intermediate data need not display or print. copy rows as needed.</t>
  </si>
  <si>
    <t>2) That uses of ICAS standards including specifications for 'ICAS now' open source developments are subject to terms of 'ICAS in use' at http://www.aatideas.org/now/icas.html and ICAS licensees must agree to abide by ICAS terms of use described in document AAT ICAS Basilicum-9010.</t>
  </si>
  <si>
    <t>3) That any subsequent resource or document represent the use of 'ICAS now' for the developer of that resource or document, and not for the developer of any source resource or document. Developers are encouraged to use an appropriate 'statement of ICAS conformance' to reflect these 'ICAS now' terms of use.</t>
  </si>
  <si>
    <t>JanFebMarAprMayJunJulAugSepOctNovDec</t>
  </si>
  <si>
    <t>SunMonTueWedThuFriSat</t>
  </si>
  <si>
    <t>ABCDEFGHJKLM</t>
  </si>
  <si>
    <t>NPQRSTUVWXYZ</t>
  </si>
  <si>
    <t>even</t>
  </si>
  <si>
    <t>odd</t>
  </si>
  <si>
    <t>ref</t>
  </si>
  <si>
    <t>umo</t>
  </si>
  <si>
    <t>ICAS now' documents are provided as-is without warranty of any kind, not even the implied warranty of merchantability. The author of this 'ICAS now' open source resource or document assumes no responsibility for any consequence resulting from the use, modification, or redistribution of this resource.</t>
  </si>
  <si>
    <t>Extensibility of this 'ICAS now' resource to uniform or traditional scales of calendar and clock is subject to limitations.</t>
  </si>
  <si>
    <t>!!!!!!!!!!!!!! end terms of use for 'ICAS now' --&gt;</t>
  </si>
  <si>
    <t>statement of ICAS conformance</t>
  </si>
  <si>
    <t>&lt;!-- begin statement of ICAS conformance !!!!!!!!!!!!!!</t>
  </si>
  <si>
    <t>'ICAS now' conformance per the terms of use for 'ICAS now'.</t>
  </si>
  <si>
    <t>'ICAS in use' conformance per the http://www.aatideas.org/now/icas.html now ICAS page.</t>
  </si>
  <si>
    <t>UCN dating per ICAS in use at http://www.aatideas.org/now/icas.html now ICAS page.</t>
  </si>
  <si>
    <t>UCA dating per ICAS in use at http://www.aatideas.org/now/icas.html now ICAS page.</t>
  </si>
  <si>
    <t>IDC timekeeping per ICAS in use at http://www.aatideas.org/now/icas.html now ICAS page.</t>
  </si>
  <si>
    <t>Percent dial timekeeping per ICAS in use at http://www.aatideas.org/now/icas.html now ICAS page.</t>
  </si>
  <si>
    <t>be sure to check the validity of the spreadsheet if modifications are made.</t>
  </si>
  <si>
    <t>developer statement of copyright</t>
  </si>
  <si>
    <t>&lt;!-- begin developer statement of copyright !!!!!!!!!!!!!!</t>
  </si>
  <si>
    <t>This document was developed with content from an 'ICAS now' source document developed by Alliance for the Advancement of Technology that is subject to terms of use for 'ICAS now' open source development.</t>
  </si>
  <si>
    <t>This document is copyright © 2007 UCA and prior, Alliance for the Advancement of Technology, all rights reserved.</t>
  </si>
  <si>
    <t>enter a designated reference year value in cell C3 of the 'refs' worksheet. this workbook is only designed for displaying the dates for one designated calendar year.</t>
  </si>
  <si>
    <t>enter a designated day-of-year value in TEMP column A (formatted aqua), and a dateUC and a dateG should be displayed.</t>
  </si>
  <si>
    <t>IMPORTANT: only use or modify this document if you can accept and will also agree to adhere to terms of use for 'ICAS now' described following!!! You may wish to print this 'terms' worksheet for reference in using the spreadsheet.</t>
  </si>
  <si>
    <t>Access to and use of this document is only permitted subject to terms of use for 'ICAS now' and subject to conformance with the 'ICAS in use' http://www.aatideas.org/now/icas.html now ICAS page. The open-source 'ICAS now' exclusion of warranty applies to this derivative document. Exclusion of warranty is moreover subject to terms described at http://www.aatideas.org/now/icas.html in effect for the aatideas.org web site. This freeware document is provided at no charge, and users who download, produce, or use the document do so at their own risk. There is no individual support for the complimentary document.</t>
  </si>
  <si>
    <t>Extensibility of this document to uniform or traditional scales of calendar and clock is subject to limitations. This document is not fully annotated. The publisher reserves the right to change or update the freeware or these terms.</t>
  </si>
  <si>
    <t>!!!!!!!!!!!!!! end developer statement of copyright --&gt;</t>
  </si>
  <si>
    <t>terms of use for Uniform Calendar organizer—page 2 of 2</t>
  </si>
  <si>
    <t>terms of use for ICAS now</t>
  </si>
  <si>
    <t>&lt;!-- begin terms of use for 'ICAS now' !!!!!!!!!!!!!!</t>
  </si>
  <si>
    <t>This 'ICAS now' resource is an open source document that may only be adapted or modified subject to the following conditions:</t>
  </si>
  <si>
    <t>1) That this terms of use statement must appear in its entirety on any subsequent version of this 'ICAS now' resource.</t>
  </si>
  <si>
    <t>type</t>
  </si>
  <si>
    <t>value</t>
  </si>
  <si>
    <t>year</t>
  </si>
  <si>
    <t>4 &amp; 100 leap year rule</t>
  </si>
  <si>
    <t>400 leap year rule</t>
  </si>
  <si>
    <t>reference</t>
  </si>
  <si>
    <t>last day of prior year numG interchange format</t>
  </si>
  <si>
    <t>year type common or leap</t>
  </si>
  <si>
    <t>day-of-year</t>
  </si>
  <si>
    <t>dWk</t>
  </si>
  <si>
    <t>dNum</t>
  </si>
  <si>
    <t>mG</t>
  </si>
  <si>
    <t>White</t>
  </si>
  <si>
    <t>Violet</t>
  </si>
  <si>
    <t>Blue</t>
  </si>
  <si>
    <t>Green</t>
  </si>
  <si>
    <t>Yellow</t>
  </si>
  <si>
    <t>Orange</t>
  </si>
  <si>
    <t>Red</t>
  </si>
  <si>
    <t>Eve</t>
  </si>
  <si>
    <t>End</t>
  </si>
  <si>
    <t>yearUCN</t>
  </si>
  <si>
    <t>yearG</t>
  </si>
  <si>
    <t>Argo</t>
  </si>
  <si>
    <t>Bear</t>
  </si>
  <si>
    <t>Carina</t>
  </si>
  <si>
    <t>Draco</t>
  </si>
  <si>
    <t>Eridanus</t>
  </si>
  <si>
    <t>Leap</t>
  </si>
  <si>
    <t>enter reference year for document</t>
  </si>
  <si>
    <t>dateU</t>
  </si>
  <si>
    <t>doc col</t>
  </si>
  <si>
    <t>dateG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</si>
</sst>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
  </numFmts>
  <fonts count="18">
    <font>
      <sz val="10"/>
      <name val="Gill Sans"/>
      <family val="0"/>
    </font>
    <font>
      <b/>
      <sz val="10"/>
      <name val="Gill Sans"/>
      <family val="0"/>
    </font>
    <font>
      <i/>
      <sz val="10"/>
      <name val="Gill Sans"/>
      <family val="0"/>
    </font>
    <font>
      <b/>
      <i/>
      <sz val="10"/>
      <name val="Gill Sans"/>
      <family val="0"/>
    </font>
    <font>
      <sz val="8"/>
      <name val="Gill Sans"/>
      <family val="0"/>
    </font>
    <font>
      <u val="single"/>
      <sz val="10"/>
      <color indexed="12"/>
      <name val="Gill Sans"/>
      <family val="0"/>
    </font>
    <font>
      <u val="single"/>
      <sz val="10"/>
      <color indexed="61"/>
      <name val="Gill Sans"/>
      <family val="0"/>
    </font>
    <font>
      <sz val="10"/>
      <color indexed="22"/>
      <name val="Gill Sans"/>
      <family val="0"/>
    </font>
    <font>
      <b/>
      <sz val="9"/>
      <name val="Gill Sans"/>
      <family val="0"/>
    </font>
    <font>
      <sz val="9"/>
      <name val="Gill Sans"/>
      <family val="0"/>
    </font>
    <font>
      <sz val="9"/>
      <name val="Courier New"/>
      <family val="0"/>
    </font>
    <font>
      <sz val="9"/>
      <color indexed="41"/>
      <name val="Gill Sans"/>
      <family val="0"/>
    </font>
    <font>
      <b/>
      <sz val="9"/>
      <color indexed="41"/>
      <name val="Gill Sans"/>
      <family val="0"/>
    </font>
    <font>
      <b/>
      <sz val="9"/>
      <color indexed="22"/>
      <name val="Andale Mono"/>
      <family val="0"/>
    </font>
    <font>
      <sz val="9"/>
      <color indexed="22"/>
      <name val="Andale Mono"/>
      <family val="0"/>
    </font>
    <font>
      <b/>
      <sz val="9"/>
      <color indexed="49"/>
      <name val="Andale Mono"/>
      <family val="0"/>
    </font>
    <font>
      <sz val="9"/>
      <color indexed="49"/>
      <name val="Andale Mono"/>
      <family val="0"/>
    </font>
    <font>
      <sz val="18"/>
      <color indexed="49"/>
      <name val="Gill Sans"/>
      <family val="0"/>
    </font>
  </fonts>
  <fills count="3">
    <fill>
      <patternFill/>
    </fill>
    <fill>
      <patternFill patternType="gray125"/>
    </fill>
    <fill>
      <patternFill patternType="solid">
        <fgColor indexed="56"/>
        <bgColor indexed="64"/>
      </patternFill>
    </fill>
  </fills>
  <borders count="9">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thin">
        <color indexed="43"/>
      </right>
      <top style="medium">
        <color indexed="43"/>
      </top>
      <bottom style="thin">
        <color indexed="43"/>
      </bottom>
    </border>
    <border>
      <left style="thin">
        <color indexed="43"/>
      </left>
      <right style="thin">
        <color indexed="43"/>
      </right>
      <top style="medium">
        <color indexed="43"/>
      </top>
      <bottom style="thin">
        <color indexed="43"/>
      </bottom>
    </border>
    <border>
      <left style="thin">
        <color indexed="43"/>
      </left>
      <right>
        <color indexed="63"/>
      </right>
      <top style="medium">
        <color indexed="43"/>
      </top>
      <bottom style="thin">
        <color indexed="43"/>
      </bottom>
    </border>
    <border>
      <left>
        <color indexed="63"/>
      </left>
      <right style="thin">
        <color indexed="43"/>
      </right>
      <top style="thin">
        <color indexed="43"/>
      </top>
      <bottom style="thin">
        <color indexed="43"/>
      </bottom>
    </border>
    <border>
      <left style="thin">
        <color indexed="43"/>
      </left>
      <right style="thin">
        <color indexed="43"/>
      </right>
      <top style="thin">
        <color indexed="43"/>
      </top>
      <bottom style="thin">
        <color indexed="43"/>
      </bottom>
    </border>
    <border>
      <left style="thin">
        <color indexed="43"/>
      </left>
      <right>
        <color indexed="63"/>
      </right>
      <top style="thin">
        <color indexed="43"/>
      </top>
      <bottom style="thin">
        <color indexed="4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0" borderId="0" xfId="0" applyAlignment="1">
      <alignment horizontal="left"/>
    </xf>
    <xf numFmtId="0" fontId="1" fillId="0" borderId="1" xfId="0" applyFont="1" applyBorder="1" applyAlignment="1">
      <alignment horizontal="left"/>
    </xf>
    <xf numFmtId="0" fontId="1" fillId="0" borderId="2" xfId="0" applyFont="1" applyBorder="1" applyAlignment="1">
      <alignment horizontal="left"/>
    </xf>
    <xf numFmtId="14" fontId="0" fillId="0" borderId="0" xfId="0" applyNumberFormat="1" applyAlignment="1">
      <alignment horizontal="left"/>
    </xf>
    <xf numFmtId="0" fontId="7" fillId="0" borderId="0" xfId="0" applyFont="1" applyAlignment="1">
      <alignment horizontal="left"/>
    </xf>
    <xf numFmtId="0" fontId="8" fillId="0" borderId="2" xfId="0" applyFont="1" applyBorder="1" applyAlignment="1">
      <alignment vertical="top" wrapText="1"/>
    </xf>
    <xf numFmtId="0" fontId="9" fillId="0" borderId="0" xfId="0" applyFont="1" applyAlignment="1">
      <alignment vertical="top"/>
    </xf>
    <xf numFmtId="0" fontId="10" fillId="0" borderId="0" xfId="0" applyFont="1" applyAlignment="1">
      <alignment vertical="top"/>
    </xf>
    <xf numFmtId="0" fontId="12" fillId="2" borderId="3" xfId="0" applyFont="1" applyFill="1" applyBorder="1" applyAlignment="1">
      <alignment vertical="top" wrapText="1"/>
    </xf>
    <xf numFmtId="0" fontId="12" fillId="2" borderId="4" xfId="0" applyFont="1" applyFill="1" applyBorder="1" applyAlignment="1">
      <alignment vertical="top" wrapText="1"/>
    </xf>
    <xf numFmtId="0" fontId="12" fillId="2" borderId="4" xfId="0" applyFont="1" applyFill="1" applyBorder="1" applyAlignment="1">
      <alignment horizontal="right" vertical="top" wrapText="1"/>
    </xf>
    <xf numFmtId="165" fontId="12" fillId="2" borderId="4" xfId="0" applyNumberFormat="1" applyFont="1" applyFill="1" applyBorder="1" applyAlignment="1">
      <alignment vertical="top" wrapText="1"/>
    </xf>
    <xf numFmtId="0" fontId="12" fillId="2" borderId="5" xfId="0" applyFont="1" applyFill="1" applyBorder="1" applyAlignment="1">
      <alignment horizontal="left" vertical="top" wrapText="1"/>
    </xf>
    <xf numFmtId="0" fontId="11" fillId="2" borderId="6" xfId="0" applyFont="1" applyFill="1" applyBorder="1" applyAlignment="1">
      <alignment vertical="top"/>
    </xf>
    <xf numFmtId="0" fontId="11" fillId="2" borderId="7" xfId="0" applyFont="1" applyFill="1" applyBorder="1" applyAlignment="1">
      <alignment vertical="top"/>
    </xf>
    <xf numFmtId="0" fontId="11" fillId="2" borderId="7" xfId="0" applyFont="1" applyFill="1" applyBorder="1" applyAlignment="1">
      <alignment horizontal="right" vertical="top"/>
    </xf>
    <xf numFmtId="165" fontId="11" fillId="2" borderId="7" xfId="0" applyNumberFormat="1" applyFont="1" applyFill="1" applyBorder="1" applyAlignment="1">
      <alignment vertical="top"/>
    </xf>
    <xf numFmtId="0" fontId="11" fillId="2" borderId="8" xfId="0" applyFont="1" applyFill="1" applyBorder="1" applyAlignment="1">
      <alignment horizontal="left" vertical="top"/>
    </xf>
    <xf numFmtId="0" fontId="13" fillId="0" borderId="2" xfId="0" applyFont="1" applyBorder="1" applyAlignment="1">
      <alignment horizontal="center" vertical="top" wrapText="1"/>
    </xf>
    <xf numFmtId="164" fontId="14" fillId="0" borderId="0" xfId="0" applyNumberFormat="1" applyFont="1" applyAlignment="1">
      <alignment horizontal="center" vertical="top"/>
    </xf>
    <xf numFmtId="0" fontId="14" fillId="0" borderId="0" xfId="0" applyFont="1" applyAlignment="1">
      <alignment horizontal="center" vertical="top"/>
    </xf>
    <xf numFmtId="164" fontId="15" fillId="0" borderId="1" xfId="0" applyNumberFormat="1" applyFont="1" applyBorder="1" applyAlignment="1">
      <alignment horizontal="right" vertical="top" wrapText="1"/>
    </xf>
    <xf numFmtId="164" fontId="16" fillId="0" borderId="0" xfId="0" applyNumberFormat="1" applyFont="1" applyAlignment="1">
      <alignment vertical="top"/>
    </xf>
    <xf numFmtId="0" fontId="17" fillId="0" borderId="0" xfId="0" applyFont="1" applyAlignment="1">
      <alignment horizontal="left"/>
    </xf>
    <xf numFmtId="0" fontId="1" fillId="0" borderId="1" xfId="0" applyFont="1" applyBorder="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58"/>
  <sheetViews>
    <sheetView tabSelected="1" workbookViewId="0" topLeftCell="A1">
      <selection activeCell="A2" sqref="A2"/>
    </sheetView>
  </sheetViews>
  <sheetFormatPr defaultColWidth="11.00390625" defaultRowHeight="12.75"/>
  <cols>
    <col min="1" max="1" width="79.625" style="0" customWidth="1"/>
  </cols>
  <sheetData>
    <row r="1" ht="12.75" thickBot="1">
      <c r="A1" s="25" t="s">
        <v>6</v>
      </c>
    </row>
    <row r="2" ht="36">
      <c r="A2" s="26" t="s">
        <v>38</v>
      </c>
    </row>
    <row r="3" ht="12">
      <c r="A3" s="26"/>
    </row>
    <row r="4" ht="12">
      <c r="A4" s="27" t="s">
        <v>5</v>
      </c>
    </row>
    <row r="5" ht="24">
      <c r="A5" s="26" t="s">
        <v>36</v>
      </c>
    </row>
    <row r="6" ht="24">
      <c r="A6" s="26" t="s">
        <v>37</v>
      </c>
    </row>
    <row r="7" ht="12">
      <c r="A7" s="26" t="s">
        <v>8</v>
      </c>
    </row>
    <row r="8" ht="24">
      <c r="A8" s="26" t="s">
        <v>9</v>
      </c>
    </row>
    <row r="9" ht="12">
      <c r="A9" s="26" t="s">
        <v>31</v>
      </c>
    </row>
    <row r="10" ht="12">
      <c r="A10" s="26"/>
    </row>
    <row r="11" ht="12">
      <c r="A11" s="27" t="s">
        <v>32</v>
      </c>
    </row>
    <row r="12" ht="12">
      <c r="A12" s="26" t="s">
        <v>33</v>
      </c>
    </row>
    <row r="13" ht="36">
      <c r="A13" s="26" t="s">
        <v>34</v>
      </c>
    </row>
    <row r="14" ht="12">
      <c r="A14" s="26"/>
    </row>
    <row r="15" ht="24">
      <c r="A15" s="26" t="s">
        <v>35</v>
      </c>
    </row>
    <row r="16" ht="84">
      <c r="A16" s="26" t="s">
        <v>39</v>
      </c>
    </row>
    <row r="17" ht="12">
      <c r="A17" s="26"/>
    </row>
    <row r="18" ht="12">
      <c r="A18" s="26"/>
    </row>
    <row r="19" ht="36">
      <c r="A19" s="26" t="s">
        <v>40</v>
      </c>
    </row>
    <row r="20" ht="12">
      <c r="A20" s="26"/>
    </row>
    <row r="21" ht="12">
      <c r="A21" s="26" t="s">
        <v>41</v>
      </c>
    </row>
    <row r="22" ht="12">
      <c r="A22" s="26" t="s">
        <v>42</v>
      </c>
    </row>
    <row r="23" ht="12">
      <c r="A23" s="26"/>
    </row>
    <row r="24" ht="12">
      <c r="A24" s="27" t="s">
        <v>43</v>
      </c>
    </row>
    <row r="25" ht="12">
      <c r="A25" s="26" t="s">
        <v>44</v>
      </c>
    </row>
    <row r="26" ht="24">
      <c r="A26" s="26" t="s">
        <v>45</v>
      </c>
    </row>
    <row r="27" ht="24">
      <c r="A27" s="26" t="s">
        <v>46</v>
      </c>
    </row>
    <row r="28" ht="48">
      <c r="A28" s="26" t="s">
        <v>10</v>
      </c>
    </row>
    <row r="29" ht="48">
      <c r="A29" s="26" t="s">
        <v>11</v>
      </c>
    </row>
    <row r="30" ht="48">
      <c r="A30" s="26" t="s">
        <v>20</v>
      </c>
    </row>
    <row r="31" ht="24">
      <c r="A31" s="26" t="s">
        <v>21</v>
      </c>
    </row>
    <row r="32" ht="12">
      <c r="A32" s="26" t="s">
        <v>22</v>
      </c>
    </row>
    <row r="33" ht="12">
      <c r="A33" s="26"/>
    </row>
    <row r="34" ht="12">
      <c r="A34" s="26" t="s">
        <v>23</v>
      </c>
    </row>
    <row r="35" ht="12">
      <c r="A35" s="26" t="s">
        <v>24</v>
      </c>
    </row>
    <row r="36" ht="12">
      <c r="A36" s="26" t="s">
        <v>25</v>
      </c>
    </row>
    <row r="37" ht="12">
      <c r="A37" s="26" t="s">
        <v>26</v>
      </c>
    </row>
    <row r="38" ht="12">
      <c r="A38" s="26" t="s">
        <v>27</v>
      </c>
    </row>
    <row r="39" ht="12">
      <c r="A39" s="26" t="s">
        <v>28</v>
      </c>
    </row>
    <row r="40" ht="12">
      <c r="A40" s="26" t="s">
        <v>29</v>
      </c>
    </row>
    <row r="41" ht="24">
      <c r="A41" s="26" t="s">
        <v>30</v>
      </c>
    </row>
    <row r="42" ht="60">
      <c r="A42" s="26" t="s">
        <v>1</v>
      </c>
    </row>
    <row r="43" ht="12">
      <c r="A43" s="26"/>
    </row>
    <row r="44" ht="12">
      <c r="A44" s="26"/>
    </row>
    <row r="45" ht="12">
      <c r="A45" s="26"/>
    </row>
    <row r="46" ht="12">
      <c r="A46" s="26"/>
    </row>
    <row r="47" ht="12">
      <c r="A47" s="26"/>
    </row>
    <row r="48" ht="36">
      <c r="A48" s="28" t="s">
        <v>2</v>
      </c>
    </row>
    <row r="49" ht="12">
      <c r="A49" s="28"/>
    </row>
    <row r="50" ht="12">
      <c r="A50" s="28"/>
    </row>
    <row r="51" ht="12">
      <c r="A51" s="28"/>
    </row>
    <row r="52" ht="12">
      <c r="A52" s="28"/>
    </row>
    <row r="53" ht="12">
      <c r="A53" s="28" t="s">
        <v>3</v>
      </c>
    </row>
    <row r="54" ht="12">
      <c r="A54" s="28" t="s">
        <v>4</v>
      </c>
    </row>
    <row r="55" ht="12">
      <c r="A55" s="28"/>
    </row>
    <row r="56" ht="12">
      <c r="A56" s="28"/>
    </row>
    <row r="57" ht="12">
      <c r="A57" s="28" t="s">
        <v>0</v>
      </c>
    </row>
    <row r="58" ht="12">
      <c r="A58" s="28"/>
    </row>
  </sheetData>
  <sheetProtection password="DE05" sheet="1" objects="1" scenarios="1"/>
  <printOptions/>
  <pageMargins left="0.75" right="0.75" top="1" bottom="1" header="0.5" footer="0.5"/>
  <pageSetup orientation="portrait" paperSize="9"/>
  <headerFooter alignWithMargins="0">
    <oddHeader>&amp;L© 2007 UCA and prior, 
AAT at www.aatideas.org, all rights reserved.&amp;C&amp;A&amp;Rbuilt with 'ICAS now' 
open-source resources</oddHeader>
    <oddFooter>&amp;L&amp;F&amp;Cpage &amp;P of &amp;N
&amp;"Gill Sans,Bold Italic"aatideas.org&amp;R'ICAS in use' per terms at
http://www.aatideas.org/now/icas.html</oddFooter>
  </headerFooter>
</worksheet>
</file>

<file path=xl/worksheets/sheet2.xml><?xml version="1.0" encoding="utf-8"?>
<worksheet xmlns="http://schemas.openxmlformats.org/spreadsheetml/2006/main" xmlns:r="http://schemas.openxmlformats.org/officeDocument/2006/relationships">
  <dimension ref="A1:D46"/>
  <sheetViews>
    <sheetView workbookViewId="0" topLeftCell="A1">
      <selection activeCell="E17" sqref="E17"/>
    </sheetView>
  </sheetViews>
  <sheetFormatPr defaultColWidth="11.00390625" defaultRowHeight="12.75"/>
  <cols>
    <col min="1" max="1" width="14.375" style="1" customWidth="1"/>
    <col min="2" max="2" width="43.375" style="1" customWidth="1"/>
    <col min="3" max="16384" width="11.00390625" style="1" customWidth="1"/>
  </cols>
  <sheetData>
    <row r="1" spans="1:3" s="3" customFormat="1" ht="12.75" thickBot="1">
      <c r="A1" s="2" t="s">
        <v>47</v>
      </c>
      <c r="B1" s="3" t="s">
        <v>52</v>
      </c>
      <c r="C1" s="3" t="s">
        <v>48</v>
      </c>
    </row>
    <row r="3" spans="1:3" ht="21.75">
      <c r="A3" s="1" t="s">
        <v>49</v>
      </c>
      <c r="B3" s="1" t="s">
        <v>76</v>
      </c>
      <c r="C3" s="24">
        <v>2007</v>
      </c>
    </row>
    <row r="5" spans="2:3" ht="12">
      <c r="B5" s="1" t="s">
        <v>50</v>
      </c>
      <c r="C5" s="5" t="str">
        <f>IF((C3/4)=(INT(C3/4))*AND(NOT((C3/100)=(INT(C3/100)))),"TRUE","FALSE")</f>
        <v>FALSE</v>
      </c>
    </row>
    <row r="6" spans="2:3" ht="12">
      <c r="B6" s="1" t="s">
        <v>51</v>
      </c>
      <c r="C6" s="5" t="str">
        <f>IF((C3/400)=(INT(C3/400)),"TRUE","FALSE")</f>
        <v>FALSE</v>
      </c>
    </row>
    <row r="7" spans="2:4" ht="12">
      <c r="B7" s="1" t="s">
        <v>54</v>
      </c>
      <c r="C7" s="5" t="str">
        <f>IF(C5="TRUE","leap",IF(C6="TRUE","leap","common"))</f>
        <v>common</v>
      </c>
      <c r="D7" s="5">
        <f>IF(C7="common",365,366)</f>
        <v>365</v>
      </c>
    </row>
    <row r="9" spans="2:3" ht="12">
      <c r="B9" s="1" t="s">
        <v>53</v>
      </c>
      <c r="C9" s="4">
        <f>DATE(C3-1,12,31)</f>
        <v>37620</v>
      </c>
    </row>
    <row r="11" ht="12">
      <c r="C11" s="1" t="s">
        <v>59</v>
      </c>
    </row>
    <row r="12" spans="2:3" ht="12">
      <c r="B12" s="1" t="s">
        <v>12</v>
      </c>
      <c r="C12" s="1" t="s">
        <v>60</v>
      </c>
    </row>
    <row r="13" ht="12">
      <c r="C13" s="1" t="s">
        <v>61</v>
      </c>
    </row>
    <row r="14" spans="2:3" ht="12">
      <c r="B14" s="1" t="s">
        <v>13</v>
      </c>
      <c r="C14" s="1" t="s">
        <v>62</v>
      </c>
    </row>
    <row r="15" ht="12">
      <c r="C15" s="1" t="s">
        <v>63</v>
      </c>
    </row>
    <row r="16" spans="1:3" ht="12">
      <c r="A16" s="1" t="s">
        <v>16</v>
      </c>
      <c r="B16" s="1" t="s">
        <v>14</v>
      </c>
      <c r="C16" s="1" t="s">
        <v>64</v>
      </c>
    </row>
    <row r="17" spans="1:3" ht="12">
      <c r="A17" s="1" t="s">
        <v>17</v>
      </c>
      <c r="B17" s="1" t="s">
        <v>15</v>
      </c>
      <c r="C17" s="1" t="s">
        <v>65</v>
      </c>
    </row>
    <row r="18" ht="12">
      <c r="C18" s="1" t="s">
        <v>59</v>
      </c>
    </row>
    <row r="19" ht="12">
      <c r="C19" s="1" t="s">
        <v>60</v>
      </c>
    </row>
    <row r="20" spans="1:3" ht="12">
      <c r="A20" s="1" t="s">
        <v>18</v>
      </c>
      <c r="B20" s="1" t="str">
        <f>IF(($C$3/2)=INT($C$3/2),B16,B17)</f>
        <v>NPQRSTUVWXYZ</v>
      </c>
      <c r="C20" s="1" t="s">
        <v>61</v>
      </c>
    </row>
    <row r="21" ht="12">
      <c r="C21" s="1" t="s">
        <v>62</v>
      </c>
    </row>
    <row r="22" ht="12">
      <c r="C22" s="1" t="s">
        <v>63</v>
      </c>
    </row>
    <row r="23" ht="12">
      <c r="C23" s="1" t="s">
        <v>64</v>
      </c>
    </row>
    <row r="24" ht="12">
      <c r="C24" s="1" t="s">
        <v>65</v>
      </c>
    </row>
    <row r="25" ht="12">
      <c r="C25" s="1" t="s">
        <v>59</v>
      </c>
    </row>
    <row r="26" ht="12">
      <c r="C26" s="1" t="s">
        <v>60</v>
      </c>
    </row>
    <row r="27" ht="12">
      <c r="C27" s="1" t="s">
        <v>61</v>
      </c>
    </row>
    <row r="28" ht="12">
      <c r="C28" s="1" t="s">
        <v>62</v>
      </c>
    </row>
    <row r="29" ht="12">
      <c r="C29" s="1" t="s">
        <v>63</v>
      </c>
    </row>
    <row r="30" ht="12">
      <c r="C30" s="1" t="s">
        <v>64</v>
      </c>
    </row>
    <row r="31" ht="12">
      <c r="C31" s="1" t="s">
        <v>65</v>
      </c>
    </row>
    <row r="32" ht="12">
      <c r="C32" s="1" t="s">
        <v>59</v>
      </c>
    </row>
    <row r="33" ht="12">
      <c r="C33" s="1" t="s">
        <v>60</v>
      </c>
    </row>
    <row r="34" ht="12">
      <c r="C34" s="1" t="s">
        <v>61</v>
      </c>
    </row>
    <row r="35" ht="12">
      <c r="C35" s="1" t="s">
        <v>62</v>
      </c>
    </row>
    <row r="36" ht="12">
      <c r="C36" s="1" t="s">
        <v>63</v>
      </c>
    </row>
    <row r="37" ht="12">
      <c r="C37" s="1" t="s">
        <v>64</v>
      </c>
    </row>
    <row r="38" ht="12">
      <c r="C38" s="1" t="s">
        <v>65</v>
      </c>
    </row>
    <row r="39" ht="12">
      <c r="C39" s="1" t="s">
        <v>66</v>
      </c>
    </row>
    <row r="40" ht="12">
      <c r="C40" s="1" t="s">
        <v>67</v>
      </c>
    </row>
    <row r="41" ht="12">
      <c r="C41" s="1" t="s">
        <v>70</v>
      </c>
    </row>
    <row r="42" ht="12">
      <c r="C42" s="1" t="s">
        <v>71</v>
      </c>
    </row>
    <row r="43" ht="12">
      <c r="C43" s="1" t="s">
        <v>72</v>
      </c>
    </row>
    <row r="44" ht="12">
      <c r="C44" s="1" t="s">
        <v>73</v>
      </c>
    </row>
    <row r="45" ht="12">
      <c r="C45" s="1" t="s">
        <v>74</v>
      </c>
    </row>
    <row r="46" ht="12">
      <c r="C46" s="1" t="s">
        <v>75</v>
      </c>
    </row>
  </sheetData>
  <printOptions/>
  <pageMargins left="0.5905511811023623" right="0.5905511811023623" top="0.984251968503937" bottom="0.984251968503937" header="0.5905511811023623" footer="0.5905511811023623"/>
  <pageSetup orientation="portrait" paperSize="9"/>
  <headerFooter alignWithMargins="0">
    <oddHeader>&amp;L&amp;9© 2007 UCA and prior, 
AAT at www.aatideas.org, all rights reserved.&amp;C&amp;9&amp;A&amp;R&amp;9built with 'ICAS now' 
open-source resources</oddHeader>
    <oddFooter>&amp;L&amp;9&amp;F&amp;C&amp;9page &amp;P of &amp;N
&amp;"Gill Sans,Bold Italic"aatideas.org&amp;R&amp;9'ICAS in use' per terms at
http://www.aatideas.org/now/icas.html</oddFooter>
  </headerFooter>
</worksheet>
</file>

<file path=xl/worksheets/sheet3.xml><?xml version="1.0" encoding="utf-8"?>
<worksheet xmlns="http://schemas.openxmlformats.org/spreadsheetml/2006/main" xmlns:r="http://schemas.openxmlformats.org/officeDocument/2006/relationships">
  <dimension ref="A1:P100"/>
  <sheetViews>
    <sheetView workbookViewId="0" topLeftCell="A1">
      <selection activeCell="Q25" sqref="Q25"/>
    </sheetView>
  </sheetViews>
  <sheetFormatPr defaultColWidth="11.00390625" defaultRowHeight="12.75"/>
  <cols>
    <col min="1" max="1" width="8.75390625" style="23" customWidth="1"/>
    <col min="2" max="2" width="8.00390625" style="14" hidden="1" customWidth="1"/>
    <col min="3" max="3" width="6.00390625" style="15" hidden="1" customWidth="1"/>
    <col min="4" max="4" width="5.00390625" style="15" hidden="1" customWidth="1"/>
    <col min="5" max="5" width="6.00390625" style="15" hidden="1" customWidth="1"/>
    <col min="6" max="6" width="8.00390625" style="15" hidden="1" customWidth="1"/>
    <col min="7" max="7" width="4.00390625" style="15" hidden="1" customWidth="1"/>
    <col min="8" max="8" width="3.00390625" style="16" hidden="1" customWidth="1"/>
    <col min="9" max="9" width="4.00390625" style="17" hidden="1" customWidth="1"/>
    <col min="10" max="10" width="8.00390625" style="18" hidden="1" customWidth="1"/>
    <col min="11" max="11" width="22.00390625" style="7" customWidth="1"/>
    <col min="12" max="12" width="11.00390625" style="7" customWidth="1"/>
    <col min="13" max="13" width="10.00390625" style="7" customWidth="1"/>
    <col min="14" max="14" width="11.00390625" style="7" customWidth="1"/>
    <col min="15" max="15" width="6.00390625" style="21" customWidth="1"/>
    <col min="16" max="16" width="19.75390625" style="8" customWidth="1"/>
    <col min="17" max="16384" width="11.00390625" style="7" customWidth="1"/>
  </cols>
  <sheetData>
    <row r="1" spans="1:16" s="6" customFormat="1" ht="33.75" thickBot="1">
      <c r="A1" s="22" t="s">
        <v>55</v>
      </c>
      <c r="B1" s="9" t="s">
        <v>69</v>
      </c>
      <c r="C1" s="10" t="s">
        <v>58</v>
      </c>
      <c r="D1" s="10" t="s">
        <v>57</v>
      </c>
      <c r="E1" s="10" t="s">
        <v>56</v>
      </c>
      <c r="F1" s="10" t="s">
        <v>68</v>
      </c>
      <c r="G1" s="10" t="s">
        <v>19</v>
      </c>
      <c r="H1" s="11"/>
      <c r="I1" s="12"/>
      <c r="J1" s="13"/>
      <c r="K1" s="6" t="s">
        <v>77</v>
      </c>
      <c r="L1" s="6" t="s">
        <v>78</v>
      </c>
      <c r="M1" s="6" t="s">
        <v>78</v>
      </c>
      <c r="N1" s="6" t="s">
        <v>78</v>
      </c>
      <c r="O1" s="19" t="s">
        <v>7</v>
      </c>
      <c r="P1" s="6" t="s">
        <v>79</v>
      </c>
    </row>
    <row r="3" spans="1:16" ht="10.5">
      <c r="A3" s="23">
        <v>1</v>
      </c>
      <c r="B3" s="14">
        <f>refs!$C$3</f>
        <v>2007</v>
      </c>
      <c r="C3" s="15" t="str">
        <f>MID(refs!$B$12,(MONTH(refs!$C$9+(A3)))*3-2,3)</f>
        <v>Jan</v>
      </c>
      <c r="D3" s="15" t="str">
        <f>RIGHT((DAY(refs!$C$9+A3))+100,2)</f>
        <v>01</v>
      </c>
      <c r="E3" s="15" t="str">
        <f>MID(refs!$B$14,WEEKDAY(DATE(B3,MONTH(refs!$C$9+A3),D3),1)*3-2,3)</f>
        <v>Mon</v>
      </c>
      <c r="F3" s="15">
        <f>refs!$C$3+10000</f>
        <v>12007</v>
      </c>
      <c r="G3" s="15">
        <f>IF(CEILING(A3/30,1)&lt;12,CEILING(A3/30,1),12)</f>
        <v>1</v>
      </c>
      <c r="H3" s="16" t="str">
        <f>MID(refs!$B$20,G3,1)</f>
        <v>N</v>
      </c>
      <c r="I3" s="17">
        <f>A3-(G3*30)+30</f>
        <v>1</v>
      </c>
      <c r="J3" s="18" t="str">
        <f>INDEX(refs!$C$11:$C$46,I3)</f>
        <v>White</v>
      </c>
      <c r="K3" s="7" t="str">
        <f>IF((A3&lt;1),"?",IF(A3&gt;refs!$D$7,"?","UCN "&amp;F3&amp;" "&amp;H3&amp;RIGHT(I3+100,2)&amp;" "&amp;J3))</f>
        <v>UCN 12007 N01 White</v>
      </c>
      <c r="O3" s="20">
        <f>IF(A3&lt;1,"?",IF(A3&gt;refs!$D$7,"?",A3))</f>
        <v>1</v>
      </c>
      <c r="P3" s="8" t="str">
        <f>IF(A3&lt;1,"?",IF(A3&gt;refs!$D$7,"?",("AD "&amp;B3&amp;" "&amp;C3&amp;" "&amp;(RIGHT(D3+100,2))&amp;" "&amp;E3)))</f>
        <v>AD 2007 Jan 01 Mon</v>
      </c>
    </row>
    <row r="4" spans="1:16" ht="10.5">
      <c r="A4" s="23">
        <v>2</v>
      </c>
      <c r="B4" s="14">
        <f>refs!$C$3</f>
        <v>2007</v>
      </c>
      <c r="C4" s="15" t="str">
        <f>MID(refs!$B$12,(MONTH(refs!$C$9+(A4)))*3-2,3)</f>
        <v>Jan</v>
      </c>
      <c r="D4" s="15" t="str">
        <f>RIGHT((DAY(refs!$C$9+A4))+100,2)</f>
        <v>02</v>
      </c>
      <c r="E4" s="15" t="str">
        <f>MID(refs!$B$14,WEEKDAY(DATE(B4,MONTH(refs!$C$9+A4),D4),1)*3-2,3)</f>
        <v>Tue</v>
      </c>
      <c r="F4" s="15">
        <f>refs!$C$3+10000</f>
        <v>12007</v>
      </c>
      <c r="G4" s="15">
        <f aca="true" t="shared" si="0" ref="G4:G67">IF(CEILING(A4/30,1)&lt;12,CEILING(A4/30,1),12)</f>
        <v>1</v>
      </c>
      <c r="H4" s="16" t="str">
        <f>MID(refs!$B$20,G4,1)</f>
        <v>N</v>
      </c>
      <c r="I4" s="17">
        <f aca="true" t="shared" si="1" ref="I4:I67">A4-(G4*30)+30</f>
        <v>2</v>
      </c>
      <c r="J4" s="18" t="str">
        <f>INDEX(refs!$C$11:$C$46,I4)</f>
        <v>Violet</v>
      </c>
      <c r="K4" s="7" t="str">
        <f>IF((A4&lt;1),"?",IF(A4&gt;refs!$D$7,"?","UCN "&amp;F4&amp;" "&amp;H4&amp;RIGHT(I4+100,2)&amp;" "&amp;J4))</f>
        <v>UCN 12007 N02 Violet</v>
      </c>
      <c r="O4" s="20">
        <f>IF(A4&lt;1,"?",IF(A4&gt;refs!$D$7,"?",A4))</f>
        <v>2</v>
      </c>
      <c r="P4" s="8" t="str">
        <f>IF(A4&lt;1,"?",IF(A4&gt;refs!$D$7,"?",("AD "&amp;B4&amp;" "&amp;C4&amp;" "&amp;(RIGHT(D4+100,2))&amp;" "&amp;E4)))</f>
        <v>AD 2007 Jan 02 Tue</v>
      </c>
    </row>
    <row r="5" spans="1:16" ht="10.5">
      <c r="A5" s="23">
        <v>3</v>
      </c>
      <c r="B5" s="14">
        <f>refs!$C$3</f>
        <v>2007</v>
      </c>
      <c r="C5" s="15" t="str">
        <f>MID(refs!$B$12,(MONTH(refs!$C$9+(A5)))*3-2,3)</f>
        <v>Jan</v>
      </c>
      <c r="D5" s="15" t="str">
        <f>RIGHT((DAY(refs!$C$9+A5))+100,2)</f>
        <v>03</v>
      </c>
      <c r="E5" s="15" t="str">
        <f>MID(refs!$B$14,WEEKDAY(DATE(B5,MONTH(refs!$C$9+A5),D5),1)*3-2,3)</f>
        <v>Wed</v>
      </c>
      <c r="F5" s="15">
        <f>refs!$C$3+10000</f>
        <v>12007</v>
      </c>
      <c r="G5" s="15">
        <f t="shared" si="0"/>
        <v>1</v>
      </c>
      <c r="H5" s="16" t="str">
        <f>MID(refs!$B$20,G5,1)</f>
        <v>N</v>
      </c>
      <c r="I5" s="17">
        <f t="shared" si="1"/>
        <v>3</v>
      </c>
      <c r="J5" s="18" t="str">
        <f>INDEX(refs!$C$11:$C$46,I5)</f>
        <v>Blue</v>
      </c>
      <c r="K5" s="7" t="str">
        <f>IF((A5&lt;1),"?",IF(A5&gt;refs!$D$7,"?","UCN "&amp;F5&amp;" "&amp;H5&amp;RIGHT(I5+100,2)&amp;" "&amp;J5))</f>
        <v>UCN 12007 N03 Blue</v>
      </c>
      <c r="O5" s="20">
        <f>IF(A5&lt;1,"?",IF(A5&gt;refs!$D$7,"?",A5))</f>
        <v>3</v>
      </c>
      <c r="P5" s="8" t="str">
        <f>IF(A5&lt;1,"?",IF(A5&gt;refs!$D$7,"?",("AD "&amp;B5&amp;" "&amp;C5&amp;" "&amp;(RIGHT(D5+100,2))&amp;" "&amp;E5)))</f>
        <v>AD 2007 Jan 03 Wed</v>
      </c>
    </row>
    <row r="6" spans="1:16" ht="10.5">
      <c r="A6" s="23">
        <v>4</v>
      </c>
      <c r="B6" s="14">
        <f>refs!$C$3</f>
        <v>2007</v>
      </c>
      <c r="C6" s="15" t="str">
        <f>MID(refs!$B$12,(MONTH(refs!$C$9+(A6)))*3-2,3)</f>
        <v>Jan</v>
      </c>
      <c r="D6" s="15" t="str">
        <f>RIGHT((DAY(refs!$C$9+A6))+100,2)</f>
        <v>04</v>
      </c>
      <c r="E6" s="15" t="str">
        <f>MID(refs!$B$14,WEEKDAY(DATE(B6,MONTH(refs!$C$9+A6),D6),1)*3-2,3)</f>
        <v>Thu</v>
      </c>
      <c r="F6" s="15">
        <f>refs!$C$3+10000</f>
        <v>12007</v>
      </c>
      <c r="G6" s="15">
        <f t="shared" si="0"/>
        <v>1</v>
      </c>
      <c r="H6" s="16" t="str">
        <f>MID(refs!$B$20,G6,1)</f>
        <v>N</v>
      </c>
      <c r="I6" s="17">
        <f t="shared" si="1"/>
        <v>4</v>
      </c>
      <c r="J6" s="18" t="str">
        <f>INDEX(refs!$C$11:$C$46,I6)</f>
        <v>Green</v>
      </c>
      <c r="K6" s="7" t="str">
        <f>IF((A6&lt;1),"?",IF(A6&gt;refs!$D$7,"?","UCN "&amp;F6&amp;" "&amp;H6&amp;RIGHT(I6+100,2)&amp;" "&amp;J6))</f>
        <v>UCN 12007 N04 Green</v>
      </c>
      <c r="O6" s="20">
        <f>IF(A6&lt;1,"?",IF(A6&gt;refs!$D$7,"?",A6))</f>
        <v>4</v>
      </c>
      <c r="P6" s="8" t="str">
        <f>IF(A6&lt;1,"?",IF(A6&gt;refs!$D$7,"?",("AD "&amp;B6&amp;" "&amp;C6&amp;" "&amp;(RIGHT(D6+100,2))&amp;" "&amp;E6)))</f>
        <v>AD 2007 Jan 04 Thu</v>
      </c>
    </row>
    <row r="7" spans="1:16" ht="10.5">
      <c r="A7" s="23">
        <v>5</v>
      </c>
      <c r="B7" s="14">
        <f>refs!$C$3</f>
        <v>2007</v>
      </c>
      <c r="C7" s="15" t="str">
        <f>MID(refs!$B$12,(MONTH(refs!$C$9+(A7)))*3-2,3)</f>
        <v>Jan</v>
      </c>
      <c r="D7" s="15" t="str">
        <f>RIGHT((DAY(refs!$C$9+A7))+100,2)</f>
        <v>05</v>
      </c>
      <c r="E7" s="15" t="str">
        <f>MID(refs!$B$14,WEEKDAY(DATE(B7,MONTH(refs!$C$9+A7),D7),1)*3-2,3)</f>
        <v>Fri</v>
      </c>
      <c r="F7" s="15">
        <f>refs!$C$3+10000</f>
        <v>12007</v>
      </c>
      <c r="G7" s="15">
        <f t="shared" si="0"/>
        <v>1</v>
      </c>
      <c r="H7" s="16" t="str">
        <f>MID(refs!$B$20,G7,1)</f>
        <v>N</v>
      </c>
      <c r="I7" s="17">
        <f t="shared" si="1"/>
        <v>5</v>
      </c>
      <c r="J7" s="18" t="str">
        <f>INDEX(refs!$C$11:$C$46,I7)</f>
        <v>Yellow</v>
      </c>
      <c r="K7" s="7" t="str">
        <f>IF((A7&lt;1),"?",IF(A7&gt;refs!$D$7,"?","UCN "&amp;F7&amp;" "&amp;H7&amp;RIGHT(I7+100,2)&amp;" "&amp;J7))</f>
        <v>UCN 12007 N05 Yellow</v>
      </c>
      <c r="O7" s="20">
        <f>IF(A7&lt;1,"?",IF(A7&gt;refs!$D$7,"?",A7))</f>
        <v>5</v>
      </c>
      <c r="P7" s="8" t="str">
        <f>IF(A7&lt;1,"?",IF(A7&gt;refs!$D$7,"?",("AD "&amp;B7&amp;" "&amp;C7&amp;" "&amp;(RIGHT(D7+100,2))&amp;" "&amp;E7)))</f>
        <v>AD 2007 Jan 05 Fri</v>
      </c>
    </row>
    <row r="8" spans="1:16" ht="10.5">
      <c r="A8" s="23">
        <v>6</v>
      </c>
      <c r="B8" s="14">
        <f>refs!$C$3</f>
        <v>2007</v>
      </c>
      <c r="C8" s="15" t="str">
        <f>MID(refs!$B$12,(MONTH(refs!$C$9+(A8)))*3-2,3)</f>
        <v>Jan</v>
      </c>
      <c r="D8" s="15" t="str">
        <f>RIGHT((DAY(refs!$C$9+A8))+100,2)</f>
        <v>06</v>
      </c>
      <c r="E8" s="15" t="str">
        <f>MID(refs!$B$14,WEEKDAY(DATE(B8,MONTH(refs!$C$9+A8),D8),1)*3-2,3)</f>
        <v>Sat</v>
      </c>
      <c r="F8" s="15">
        <f>refs!$C$3+10000</f>
        <v>12007</v>
      </c>
      <c r="G8" s="15">
        <f t="shared" si="0"/>
        <v>1</v>
      </c>
      <c r="H8" s="16" t="str">
        <f>MID(refs!$B$20,G8,1)</f>
        <v>N</v>
      </c>
      <c r="I8" s="17">
        <f t="shared" si="1"/>
        <v>6</v>
      </c>
      <c r="J8" s="18" t="str">
        <f>INDEX(refs!$C$11:$C$46,I8)</f>
        <v>Orange</v>
      </c>
      <c r="K8" s="7" t="str">
        <f>IF((A8&lt;1),"?",IF(A8&gt;refs!$D$7,"?","UCN "&amp;F8&amp;" "&amp;H8&amp;RIGHT(I8+100,2)&amp;" "&amp;J8))</f>
        <v>UCN 12007 N06 Orange</v>
      </c>
      <c r="O8" s="20">
        <f>IF(A8&lt;1,"?",IF(A8&gt;refs!$D$7,"?",A8))</f>
        <v>6</v>
      </c>
      <c r="P8" s="8" t="str">
        <f>IF(A8&lt;1,"?",IF(A8&gt;refs!$D$7,"?",("AD "&amp;B8&amp;" "&amp;C8&amp;" "&amp;(RIGHT(D8+100,2))&amp;" "&amp;E8)))</f>
        <v>AD 2007 Jan 06 Sat</v>
      </c>
    </row>
    <row r="9" spans="1:16" ht="10.5">
      <c r="A9" s="23">
        <v>7</v>
      </c>
      <c r="B9" s="14">
        <f>refs!$C$3</f>
        <v>2007</v>
      </c>
      <c r="C9" s="15" t="str">
        <f>MID(refs!$B$12,(MONTH(refs!$C$9+(A9)))*3-2,3)</f>
        <v>Jan</v>
      </c>
      <c r="D9" s="15" t="str">
        <f>RIGHT((DAY(refs!$C$9+A9))+100,2)</f>
        <v>07</v>
      </c>
      <c r="E9" s="15" t="str">
        <f>MID(refs!$B$14,WEEKDAY(DATE(B9,MONTH(refs!$C$9+A9),D9),1)*3-2,3)</f>
        <v>Sun</v>
      </c>
      <c r="F9" s="15">
        <f>refs!$C$3+10000</f>
        <v>12007</v>
      </c>
      <c r="G9" s="15">
        <f t="shared" si="0"/>
        <v>1</v>
      </c>
      <c r="H9" s="16" t="str">
        <f>MID(refs!$B$20,G9,1)</f>
        <v>N</v>
      </c>
      <c r="I9" s="17">
        <f t="shared" si="1"/>
        <v>7</v>
      </c>
      <c r="J9" s="18" t="str">
        <f>INDEX(refs!$C$11:$C$46,I9)</f>
        <v>Red</v>
      </c>
      <c r="K9" s="7" t="str">
        <f>IF((A9&lt;1),"?",IF(A9&gt;refs!$D$7,"?","UCN "&amp;F9&amp;" "&amp;H9&amp;RIGHT(I9+100,2)&amp;" "&amp;J9))</f>
        <v>UCN 12007 N07 Red</v>
      </c>
      <c r="O9" s="20">
        <f>IF(A9&lt;1,"?",IF(A9&gt;refs!$D$7,"?",A9))</f>
        <v>7</v>
      </c>
      <c r="P9" s="8" t="str">
        <f>IF(A9&lt;1,"?",IF(A9&gt;refs!$D$7,"?",("AD "&amp;B9&amp;" "&amp;C9&amp;" "&amp;(RIGHT(D9+100,2))&amp;" "&amp;E9)))</f>
        <v>AD 2007 Jan 07 Sun</v>
      </c>
    </row>
    <row r="10" spans="1:16" ht="10.5">
      <c r="A10" s="23">
        <v>8</v>
      </c>
      <c r="B10" s="14">
        <f>refs!$C$3</f>
        <v>2007</v>
      </c>
      <c r="C10" s="15" t="str">
        <f>MID(refs!$B$12,(MONTH(refs!$C$9+(A10)))*3-2,3)</f>
        <v>Jan</v>
      </c>
      <c r="D10" s="15" t="str">
        <f>RIGHT((DAY(refs!$C$9+A10))+100,2)</f>
        <v>08</v>
      </c>
      <c r="E10" s="15" t="str">
        <f>MID(refs!$B$14,WEEKDAY(DATE(B10,MONTH(refs!$C$9+A10),D10),1)*3-2,3)</f>
        <v>Mon</v>
      </c>
      <c r="F10" s="15">
        <f>refs!$C$3+10000</f>
        <v>12007</v>
      </c>
      <c r="G10" s="15">
        <f t="shared" si="0"/>
        <v>1</v>
      </c>
      <c r="H10" s="16" t="str">
        <f>MID(refs!$B$20,G10,1)</f>
        <v>N</v>
      </c>
      <c r="I10" s="17">
        <f t="shared" si="1"/>
        <v>8</v>
      </c>
      <c r="J10" s="18" t="str">
        <f>INDEX(refs!$C$11:$C$46,I10)</f>
        <v>White</v>
      </c>
      <c r="K10" s="7" t="str">
        <f>IF((A10&lt;1),"?",IF(A10&gt;refs!$D$7,"?","UCN "&amp;F10&amp;" "&amp;H10&amp;RIGHT(I10+100,2)&amp;" "&amp;J10))</f>
        <v>UCN 12007 N08 White</v>
      </c>
      <c r="O10" s="20">
        <f>IF(A10&lt;1,"?",IF(A10&gt;refs!$D$7,"?",A10))</f>
        <v>8</v>
      </c>
      <c r="P10" s="8" t="str">
        <f>IF(A10&lt;1,"?",IF(A10&gt;refs!$D$7,"?",("AD "&amp;B10&amp;" "&amp;C10&amp;" "&amp;(RIGHT(D10+100,2))&amp;" "&amp;E10)))</f>
        <v>AD 2007 Jan 08 Mon</v>
      </c>
    </row>
    <row r="11" spans="1:16" ht="10.5">
      <c r="A11" s="23">
        <v>9</v>
      </c>
      <c r="B11" s="14">
        <f>refs!$C$3</f>
        <v>2007</v>
      </c>
      <c r="C11" s="15" t="str">
        <f>MID(refs!$B$12,(MONTH(refs!$C$9+(A11)))*3-2,3)</f>
        <v>Jan</v>
      </c>
      <c r="D11" s="15" t="str">
        <f>RIGHT((DAY(refs!$C$9+A11))+100,2)</f>
        <v>09</v>
      </c>
      <c r="E11" s="15" t="str">
        <f>MID(refs!$B$14,WEEKDAY(DATE(B11,MONTH(refs!$C$9+A11),D11),1)*3-2,3)</f>
        <v>Tue</v>
      </c>
      <c r="F11" s="15">
        <f>refs!$C$3+10000</f>
        <v>12007</v>
      </c>
      <c r="G11" s="15">
        <f t="shared" si="0"/>
        <v>1</v>
      </c>
      <c r="H11" s="16" t="str">
        <f>MID(refs!$B$20,G11,1)</f>
        <v>N</v>
      </c>
      <c r="I11" s="17">
        <f t="shared" si="1"/>
        <v>9</v>
      </c>
      <c r="J11" s="18" t="str">
        <f>INDEX(refs!$C$11:$C$46,I11)</f>
        <v>Violet</v>
      </c>
      <c r="K11" s="7" t="str">
        <f>IF((A11&lt;1),"?",IF(A11&gt;refs!$D$7,"?","UCN "&amp;F11&amp;" "&amp;H11&amp;RIGHT(I11+100,2)&amp;" "&amp;J11))</f>
        <v>UCN 12007 N09 Violet</v>
      </c>
      <c r="O11" s="20">
        <f>IF(A11&lt;1,"?",IF(A11&gt;refs!$D$7,"?",A11))</f>
        <v>9</v>
      </c>
      <c r="P11" s="8" t="str">
        <f>IF(A11&lt;1,"?",IF(A11&gt;refs!$D$7,"?",("AD "&amp;B11&amp;" "&amp;C11&amp;" "&amp;(RIGHT(D11+100,2))&amp;" "&amp;E11)))</f>
        <v>AD 2007 Jan 09 Tue</v>
      </c>
    </row>
    <row r="12" spans="1:16" ht="10.5">
      <c r="A12" s="23">
        <v>10</v>
      </c>
      <c r="B12" s="14">
        <f>refs!$C$3</f>
        <v>2007</v>
      </c>
      <c r="C12" s="15" t="str">
        <f>MID(refs!$B$12,(MONTH(refs!$C$9+(A12)))*3-2,3)</f>
        <v>Jan</v>
      </c>
      <c r="D12" s="15" t="str">
        <f>RIGHT((DAY(refs!$C$9+A12))+100,2)</f>
        <v>10</v>
      </c>
      <c r="E12" s="15" t="str">
        <f>MID(refs!$B$14,WEEKDAY(DATE(B12,MONTH(refs!$C$9+A12),D12),1)*3-2,3)</f>
        <v>Wed</v>
      </c>
      <c r="F12" s="15">
        <f>refs!$C$3+10000</f>
        <v>12007</v>
      </c>
      <c r="G12" s="15">
        <f t="shared" si="0"/>
        <v>1</v>
      </c>
      <c r="H12" s="16" t="str">
        <f>MID(refs!$B$20,G12,1)</f>
        <v>N</v>
      </c>
      <c r="I12" s="17">
        <f t="shared" si="1"/>
        <v>10</v>
      </c>
      <c r="J12" s="18" t="str">
        <f>INDEX(refs!$C$11:$C$46,I12)</f>
        <v>Blue</v>
      </c>
      <c r="K12" s="7" t="str">
        <f>IF((A12&lt;1),"?",IF(A12&gt;refs!$D$7,"?","UCN "&amp;F12&amp;" "&amp;H12&amp;RIGHT(I12+100,2)&amp;" "&amp;J12))</f>
        <v>UCN 12007 N10 Blue</v>
      </c>
      <c r="O12" s="20">
        <f>IF(A12&lt;1,"?",IF(A12&gt;refs!$D$7,"?",A12))</f>
        <v>10</v>
      </c>
      <c r="P12" s="8" t="str">
        <f>IF(A12&lt;1,"?",IF(A12&gt;refs!$D$7,"?",("AD "&amp;B12&amp;" "&amp;C12&amp;" "&amp;(RIGHT(D12+100,2))&amp;" "&amp;E12)))</f>
        <v>AD 2007 Jan 10 Wed</v>
      </c>
    </row>
    <row r="13" spans="2:16" ht="10.5">
      <c r="B13" s="14">
        <f>refs!$C$3</f>
        <v>2007</v>
      </c>
      <c r="C13" s="15" t="str">
        <f>MID(refs!$B$12,(MONTH(refs!$C$9+(A13)))*3-2,3)</f>
        <v>Dec</v>
      </c>
      <c r="D13" s="15" t="str">
        <f>RIGHT((DAY(refs!$C$9+A13))+100,2)</f>
        <v>31</v>
      </c>
      <c r="E13" s="15" t="str">
        <f>MID(refs!$B$14,WEEKDAY(DATE(B13,MONTH(refs!$C$9+A13),D13),1)*3-2,3)</f>
        <v>Mon</v>
      </c>
      <c r="F13" s="15">
        <f>refs!$C$3+10000</f>
        <v>12007</v>
      </c>
      <c r="G13" s="15">
        <f t="shared" si="0"/>
        <v>0</v>
      </c>
      <c r="H13" s="16" t="e">
        <f>MID(refs!$B$20,G13,1)</f>
        <v>#VALUE!</v>
      </c>
      <c r="I13" s="17">
        <f t="shared" si="1"/>
        <v>30</v>
      </c>
      <c r="J13" s="18" t="str">
        <f>INDEX(refs!$C$11:$C$46,I13)</f>
        <v>End</v>
      </c>
      <c r="K13" s="7" t="str">
        <f>IF((A13&lt;1),"?",IF(A13&gt;refs!$D$7,"?","UCN "&amp;F13&amp;" "&amp;H13&amp;RIGHT(I13+100,2)&amp;" "&amp;J13))</f>
        <v>?</v>
      </c>
      <c r="O13" s="20" t="str">
        <f>IF(A13&lt;1,"?",IF(A13&gt;refs!$D$7,"?",A13))</f>
        <v>?</v>
      </c>
      <c r="P13" s="8" t="str">
        <f>IF(A13&lt;1,"?",IF(A13&gt;refs!$D$7,"?",("AD "&amp;B13&amp;" "&amp;C13&amp;" "&amp;(RIGHT(D13+100,2))&amp;" "&amp;E13)))</f>
        <v>?</v>
      </c>
    </row>
    <row r="14" spans="1:16" ht="10.5">
      <c r="A14" s="23">
        <v>365</v>
      </c>
      <c r="B14" s="14">
        <f>refs!$C$3</f>
        <v>2007</v>
      </c>
      <c r="C14" s="15" t="str">
        <f>MID(refs!$B$12,(MONTH(refs!$C$9+(A14)))*3-2,3)</f>
        <v>Dec</v>
      </c>
      <c r="D14" s="15" t="str">
        <f>RIGHT((DAY(refs!$C$9+A14))+100,2)</f>
        <v>31</v>
      </c>
      <c r="E14" s="15" t="str">
        <f>MID(refs!$B$14,WEEKDAY(DATE(B14,MONTH(refs!$C$9+A14),D14),1)*3-2,3)</f>
        <v>Mon</v>
      </c>
      <c r="F14" s="15">
        <f>refs!$C$3+10000</f>
        <v>12007</v>
      </c>
      <c r="G14" s="15">
        <f t="shared" si="0"/>
        <v>12</v>
      </c>
      <c r="H14" s="16" t="str">
        <f>MID(refs!$B$20,G14,1)</f>
        <v>Z</v>
      </c>
      <c r="I14" s="17">
        <f t="shared" si="1"/>
        <v>35</v>
      </c>
      <c r="J14" s="18" t="str">
        <f>INDEX(refs!$C$11:$C$46,I14)</f>
        <v>Eridanus</v>
      </c>
      <c r="K14" s="7" t="str">
        <f>IF((A14&lt;1),"?",IF(A14&gt;refs!$D$7,"?","UCN "&amp;F14&amp;" "&amp;H14&amp;RIGHT(I14+100,2)&amp;" "&amp;J14))</f>
        <v>UCN 12007 Z35 Eridanus</v>
      </c>
      <c r="O14" s="20">
        <f>IF(A14&lt;1,"?",IF(A14&gt;refs!$D$7,"?",A14))</f>
        <v>365</v>
      </c>
      <c r="P14" s="8" t="str">
        <f>IF(A14&lt;1,"?",IF(A14&gt;refs!$D$7,"?",("AD "&amp;B14&amp;" "&amp;C14&amp;" "&amp;(RIGHT(D14+100,2))&amp;" "&amp;E14)))</f>
        <v>AD 2007 Dec 31 Mon</v>
      </c>
    </row>
    <row r="15" spans="1:16" ht="10.5">
      <c r="A15" s="23">
        <v>366</v>
      </c>
      <c r="B15" s="14">
        <f>refs!$C$3</f>
        <v>2007</v>
      </c>
      <c r="C15" s="15" t="str">
        <f>MID(refs!$B$12,(MONTH(refs!$C$9+(A15)))*3-2,3)</f>
        <v>Jan</v>
      </c>
      <c r="D15" s="15" t="str">
        <f>RIGHT((DAY(refs!$C$9+A15))+100,2)</f>
        <v>01</v>
      </c>
      <c r="E15" s="15" t="str">
        <f>MID(refs!$B$14,WEEKDAY(DATE(B15,MONTH(refs!$C$9+A15),D15),1)*3-2,3)</f>
        <v>Mon</v>
      </c>
      <c r="F15" s="15">
        <f>refs!$C$3+10000</f>
        <v>12007</v>
      </c>
      <c r="G15" s="15">
        <f t="shared" si="0"/>
        <v>12</v>
      </c>
      <c r="H15" s="16" t="str">
        <f>MID(refs!$B$20,G15,1)</f>
        <v>Z</v>
      </c>
      <c r="I15" s="17">
        <f t="shared" si="1"/>
        <v>36</v>
      </c>
      <c r="J15" s="18" t="str">
        <f>INDEX(refs!$C$11:$C$46,I15)</f>
        <v>Leap</v>
      </c>
      <c r="K15" s="7" t="str">
        <f>IF((A15&lt;1),"?",IF(A15&gt;refs!$D$7,"?","UCN "&amp;F15&amp;" "&amp;H15&amp;RIGHT(I15+100,2)&amp;" "&amp;J15))</f>
        <v>?</v>
      </c>
      <c r="O15" s="20" t="str">
        <f>IF(A15&lt;1,"?",IF(A15&gt;refs!$D$7,"?",A15))</f>
        <v>?</v>
      </c>
      <c r="P15" s="8" t="str">
        <f>IF(A15&lt;1,"?",IF(A15&gt;refs!$D$7,"?",("AD "&amp;B15&amp;" "&amp;C15&amp;" "&amp;(RIGHT(D15+100,2))&amp;" "&amp;E15)))</f>
        <v>?</v>
      </c>
    </row>
    <row r="16" spans="1:16" ht="10.5">
      <c r="A16" s="23">
        <v>400</v>
      </c>
      <c r="B16" s="14">
        <f>refs!$C$3</f>
        <v>2007</v>
      </c>
      <c r="C16" s="15" t="str">
        <f>MID(refs!$B$12,(MONTH(refs!$C$9+(A16)))*3-2,3)</f>
        <v>Feb</v>
      </c>
      <c r="D16" s="15" t="str">
        <f>RIGHT((DAY(refs!$C$9+A16))+100,2)</f>
        <v>04</v>
      </c>
      <c r="E16" s="15" t="str">
        <f>MID(refs!$B$14,WEEKDAY(DATE(B16,MONTH(refs!$C$9+A16),D16),1)*3-2,3)</f>
        <v>Sun</v>
      </c>
      <c r="F16" s="15">
        <f>refs!$C$3+10000</f>
        <v>12007</v>
      </c>
      <c r="G16" s="15">
        <f t="shared" si="0"/>
        <v>12</v>
      </c>
      <c r="H16" s="16" t="str">
        <f>MID(refs!$B$20,G16,1)</f>
        <v>Z</v>
      </c>
      <c r="I16" s="17">
        <f t="shared" si="1"/>
        <v>70</v>
      </c>
      <c r="J16" s="18" t="e">
        <f>INDEX(refs!$C$11:$C$46,I16)</f>
        <v>#REF!</v>
      </c>
      <c r="K16" s="7" t="str">
        <f>IF((A16&lt;1),"?",IF(A16&gt;refs!$D$7,"?","UCN "&amp;F16&amp;" "&amp;H16&amp;RIGHT(I16+100,2)&amp;" "&amp;J16))</f>
        <v>?</v>
      </c>
      <c r="O16" s="20" t="str">
        <f>IF(A16&lt;1,"?",IF(A16&gt;refs!$D$7,"?",A16))</f>
        <v>?</v>
      </c>
      <c r="P16" s="8" t="str">
        <f>IF(A16&lt;1,"?",IF(A16&gt;refs!$D$7,"?",("AD "&amp;B16&amp;" "&amp;C16&amp;" "&amp;(RIGHT(D16+100,2))&amp;" "&amp;E16)))</f>
        <v>?</v>
      </c>
    </row>
    <row r="17" spans="2:16" ht="10.5">
      <c r="B17" s="14">
        <f>refs!$C$3</f>
        <v>2007</v>
      </c>
      <c r="C17" s="15" t="str">
        <f>MID(refs!$B$12,(MONTH(refs!$C$9+(A17)))*3-2,3)</f>
        <v>Dec</v>
      </c>
      <c r="D17" s="15" t="str">
        <f>RIGHT((DAY(refs!$C$9+A17))+100,2)</f>
        <v>31</v>
      </c>
      <c r="E17" s="15" t="str">
        <f>MID(refs!$B$14,WEEKDAY(DATE(B17,MONTH(refs!$C$9+A17),D17),1)*3-2,3)</f>
        <v>Mon</v>
      </c>
      <c r="F17" s="15">
        <f>refs!$C$3+10000</f>
        <v>12007</v>
      </c>
      <c r="G17" s="15">
        <f t="shared" si="0"/>
        <v>0</v>
      </c>
      <c r="H17" s="16" t="e">
        <f>MID(refs!$B$20,G17,1)</f>
        <v>#VALUE!</v>
      </c>
      <c r="I17" s="17">
        <f t="shared" si="1"/>
        <v>30</v>
      </c>
      <c r="J17" s="18" t="str">
        <f>INDEX(refs!$C$11:$C$46,I17)</f>
        <v>End</v>
      </c>
      <c r="K17" s="7" t="str">
        <f>IF((A17&lt;1),"?",IF(A17&gt;refs!$D$7,"?","UCN "&amp;F17&amp;" "&amp;H17&amp;RIGHT(I17+100,2)&amp;" "&amp;J17))</f>
        <v>?</v>
      </c>
      <c r="O17" s="20" t="str">
        <f>IF(A17&lt;1,"?",IF(A17&gt;refs!$D$7,"?",A17))</f>
        <v>?</v>
      </c>
      <c r="P17" s="8" t="str">
        <f>IF(A17&lt;1,"?",IF(A17&gt;refs!$D$7,"?",("AD "&amp;B17&amp;" "&amp;C17&amp;" "&amp;(RIGHT(D17+100,2))&amp;" "&amp;E17)))</f>
        <v>?</v>
      </c>
    </row>
    <row r="18" spans="2:16" ht="10.5">
      <c r="B18" s="14">
        <f>refs!$C$3</f>
        <v>2007</v>
      </c>
      <c r="C18" s="15" t="str">
        <f>MID(refs!$B$12,(MONTH(refs!$C$9+(A18)))*3-2,3)</f>
        <v>Dec</v>
      </c>
      <c r="D18" s="15" t="str">
        <f>RIGHT((DAY(refs!$C$9+A18))+100,2)</f>
        <v>31</v>
      </c>
      <c r="E18" s="15" t="str">
        <f>MID(refs!$B$14,WEEKDAY(DATE(B18,MONTH(refs!$C$9+A18),D18),1)*3-2,3)</f>
        <v>Mon</v>
      </c>
      <c r="F18" s="15">
        <f>refs!$C$3+10000</f>
        <v>12007</v>
      </c>
      <c r="G18" s="15">
        <f t="shared" si="0"/>
        <v>0</v>
      </c>
      <c r="H18" s="16" t="e">
        <f>MID(refs!$B$20,G18,1)</f>
        <v>#VALUE!</v>
      </c>
      <c r="I18" s="17">
        <f t="shared" si="1"/>
        <v>30</v>
      </c>
      <c r="J18" s="18" t="str">
        <f>INDEX(refs!$C$11:$C$46,I18)</f>
        <v>End</v>
      </c>
      <c r="K18" s="7" t="str">
        <f>IF((A18&lt;1),"?",IF(A18&gt;refs!$D$7,"?","UCN "&amp;F18&amp;" "&amp;H18&amp;RIGHT(I18+100,2)&amp;" "&amp;J18))</f>
        <v>?</v>
      </c>
      <c r="O18" s="20" t="str">
        <f>IF(A18&lt;1,"?",IF(A18&gt;refs!$D$7,"?",A18))</f>
        <v>?</v>
      </c>
      <c r="P18" s="8" t="str">
        <f>IF(A18&lt;1,"?",IF(A18&gt;refs!$D$7,"?",("AD "&amp;B18&amp;" "&amp;C18&amp;" "&amp;(RIGHT(D18+100,2))&amp;" "&amp;E18)))</f>
        <v>?</v>
      </c>
    </row>
    <row r="19" spans="2:16" ht="10.5">
      <c r="B19" s="14">
        <f>refs!$C$3</f>
        <v>2007</v>
      </c>
      <c r="C19" s="15" t="str">
        <f>MID(refs!$B$12,(MONTH(refs!$C$9+(A19)))*3-2,3)</f>
        <v>Dec</v>
      </c>
      <c r="D19" s="15" t="str">
        <f>RIGHT((DAY(refs!$C$9+A19))+100,2)</f>
        <v>31</v>
      </c>
      <c r="E19" s="15" t="str">
        <f>MID(refs!$B$14,WEEKDAY(DATE(B19,MONTH(refs!$C$9+A19),D19),1)*3-2,3)</f>
        <v>Mon</v>
      </c>
      <c r="F19" s="15">
        <f>refs!$C$3+10000</f>
        <v>12007</v>
      </c>
      <c r="G19" s="15">
        <f t="shared" si="0"/>
        <v>0</v>
      </c>
      <c r="H19" s="16" t="e">
        <f>MID(refs!$B$20,G19,1)</f>
        <v>#VALUE!</v>
      </c>
      <c r="I19" s="17">
        <f t="shared" si="1"/>
        <v>30</v>
      </c>
      <c r="J19" s="18" t="str">
        <f>INDEX(refs!$C$11:$C$46,I19)</f>
        <v>End</v>
      </c>
      <c r="K19" s="7" t="str">
        <f>IF((A19&lt;1),"?",IF(A19&gt;refs!$D$7,"?","UCN "&amp;F19&amp;" "&amp;H19&amp;RIGHT(I19+100,2)&amp;" "&amp;J19))</f>
        <v>?</v>
      </c>
      <c r="O19" s="20" t="str">
        <f>IF(A19&lt;1,"?",IF(A19&gt;refs!$D$7,"?",A19))</f>
        <v>?</v>
      </c>
      <c r="P19" s="8" t="str">
        <f>IF(A19&lt;1,"?",IF(A19&gt;refs!$D$7,"?",("AD "&amp;B19&amp;" "&amp;C19&amp;" "&amp;(RIGHT(D19+100,2))&amp;" "&amp;E19)))</f>
        <v>?</v>
      </c>
    </row>
    <row r="20" spans="2:16" ht="10.5">
      <c r="B20" s="14">
        <f>refs!$C$3</f>
        <v>2007</v>
      </c>
      <c r="C20" s="15" t="str">
        <f>MID(refs!$B$12,(MONTH(refs!$C$9+(A20)))*3-2,3)</f>
        <v>Dec</v>
      </c>
      <c r="D20" s="15" t="str">
        <f>RIGHT((DAY(refs!$C$9+A20))+100,2)</f>
        <v>31</v>
      </c>
      <c r="E20" s="15" t="str">
        <f>MID(refs!$B$14,WEEKDAY(DATE(B20,MONTH(refs!$C$9+A20),D20),1)*3-2,3)</f>
        <v>Mon</v>
      </c>
      <c r="F20" s="15">
        <f>refs!$C$3+10000</f>
        <v>12007</v>
      </c>
      <c r="G20" s="15">
        <f t="shared" si="0"/>
        <v>0</v>
      </c>
      <c r="H20" s="16" t="e">
        <f>MID(refs!$B$20,G20,1)</f>
        <v>#VALUE!</v>
      </c>
      <c r="I20" s="17">
        <f t="shared" si="1"/>
        <v>30</v>
      </c>
      <c r="J20" s="18" t="str">
        <f>INDEX(refs!$C$11:$C$46,I20)</f>
        <v>End</v>
      </c>
      <c r="K20" s="7" t="str">
        <f>IF((A20&lt;1),"?",IF(A20&gt;refs!$D$7,"?","UCN "&amp;F20&amp;" "&amp;H20&amp;RIGHT(I20+100,2)&amp;" "&amp;J20))</f>
        <v>?</v>
      </c>
      <c r="O20" s="20" t="str">
        <f>IF(A20&lt;1,"?",IF(A20&gt;refs!$D$7,"?",A20))</f>
        <v>?</v>
      </c>
      <c r="P20" s="8" t="str">
        <f>IF(A20&lt;1,"?",IF(A20&gt;refs!$D$7,"?",("AD "&amp;B20&amp;" "&amp;C20&amp;" "&amp;(RIGHT(D20+100,2))&amp;" "&amp;E20)))</f>
        <v>?</v>
      </c>
    </row>
    <row r="21" spans="2:16" ht="10.5">
      <c r="B21" s="14">
        <f>refs!$C$3</f>
        <v>2007</v>
      </c>
      <c r="C21" s="15" t="str">
        <f>MID(refs!$B$12,(MONTH(refs!$C$9+(A21)))*3-2,3)</f>
        <v>Dec</v>
      </c>
      <c r="D21" s="15" t="str">
        <f>RIGHT((DAY(refs!$C$9+A21))+100,2)</f>
        <v>31</v>
      </c>
      <c r="E21" s="15" t="str">
        <f>MID(refs!$B$14,WEEKDAY(DATE(B21,MONTH(refs!$C$9+A21),D21),1)*3-2,3)</f>
        <v>Mon</v>
      </c>
      <c r="F21" s="15">
        <f>refs!$C$3+10000</f>
        <v>12007</v>
      </c>
      <c r="G21" s="15">
        <f t="shared" si="0"/>
        <v>0</v>
      </c>
      <c r="H21" s="16" t="e">
        <f>MID(refs!$B$20,G21,1)</f>
        <v>#VALUE!</v>
      </c>
      <c r="I21" s="17">
        <f t="shared" si="1"/>
        <v>30</v>
      </c>
      <c r="J21" s="18" t="str">
        <f>INDEX(refs!$C$11:$C$46,I21)</f>
        <v>End</v>
      </c>
      <c r="K21" s="7" t="str">
        <f>IF((A21&lt;1),"?",IF(A21&gt;refs!$D$7,"?","UCN "&amp;F21&amp;" "&amp;H21&amp;RIGHT(I21+100,2)&amp;" "&amp;J21))</f>
        <v>?</v>
      </c>
      <c r="O21" s="20" t="str">
        <f>IF(A21&lt;1,"?",IF(A21&gt;refs!$D$7,"?",A21))</f>
        <v>?</v>
      </c>
      <c r="P21" s="8" t="str">
        <f>IF(A21&lt;1,"?",IF(A21&gt;refs!$D$7,"?",("AD "&amp;B21&amp;" "&amp;C21&amp;" "&amp;(RIGHT(D21+100,2))&amp;" "&amp;E21)))</f>
        <v>?</v>
      </c>
    </row>
    <row r="22" spans="2:16" ht="10.5">
      <c r="B22" s="14">
        <f>refs!$C$3</f>
        <v>2007</v>
      </c>
      <c r="C22" s="15" t="str">
        <f>MID(refs!$B$12,(MONTH(refs!$C$9+(A22)))*3-2,3)</f>
        <v>Dec</v>
      </c>
      <c r="D22" s="15" t="str">
        <f>RIGHT((DAY(refs!$C$9+A22))+100,2)</f>
        <v>31</v>
      </c>
      <c r="E22" s="15" t="str">
        <f>MID(refs!$B$14,WEEKDAY(DATE(B22,MONTH(refs!$C$9+A22),D22),1)*3-2,3)</f>
        <v>Mon</v>
      </c>
      <c r="F22" s="15">
        <f>refs!$C$3+10000</f>
        <v>12007</v>
      </c>
      <c r="G22" s="15">
        <f t="shared" si="0"/>
        <v>0</v>
      </c>
      <c r="H22" s="16" t="e">
        <f>MID(refs!$B$20,G22,1)</f>
        <v>#VALUE!</v>
      </c>
      <c r="I22" s="17">
        <f t="shared" si="1"/>
        <v>30</v>
      </c>
      <c r="J22" s="18" t="str">
        <f>INDEX(refs!$C$11:$C$46,I22)</f>
        <v>End</v>
      </c>
      <c r="K22" s="7" t="str">
        <f>IF((A22&lt;1),"?",IF(A22&gt;refs!$D$7,"?","UCN "&amp;F22&amp;" "&amp;H22&amp;RIGHT(I22+100,2)&amp;" "&amp;J22))</f>
        <v>?</v>
      </c>
      <c r="O22" s="20" t="str">
        <f>IF(A22&lt;1,"?",IF(A22&gt;refs!$D$7,"?",A22))</f>
        <v>?</v>
      </c>
      <c r="P22" s="8" t="str">
        <f>IF(A22&lt;1,"?",IF(A22&gt;refs!$D$7,"?",("AD "&amp;B22&amp;" "&amp;C22&amp;" "&amp;(RIGHT(D22+100,2))&amp;" "&amp;E22)))</f>
        <v>?</v>
      </c>
    </row>
    <row r="23" spans="2:16" ht="10.5">
      <c r="B23" s="14">
        <f>refs!$C$3</f>
        <v>2007</v>
      </c>
      <c r="C23" s="15" t="str">
        <f>MID(refs!$B$12,(MONTH(refs!$C$9+(A23)))*3-2,3)</f>
        <v>Dec</v>
      </c>
      <c r="D23" s="15" t="str">
        <f>RIGHT((DAY(refs!$C$9+A23))+100,2)</f>
        <v>31</v>
      </c>
      <c r="E23" s="15" t="str">
        <f>MID(refs!$B$14,WEEKDAY(DATE(B23,MONTH(refs!$C$9+A23),D23),1)*3-2,3)</f>
        <v>Mon</v>
      </c>
      <c r="F23" s="15">
        <f>refs!$C$3+10000</f>
        <v>12007</v>
      </c>
      <c r="G23" s="15">
        <f t="shared" si="0"/>
        <v>0</v>
      </c>
      <c r="H23" s="16" t="e">
        <f>MID(refs!$B$20,G23,1)</f>
        <v>#VALUE!</v>
      </c>
      <c r="I23" s="17">
        <f t="shared" si="1"/>
        <v>30</v>
      </c>
      <c r="J23" s="18" t="str">
        <f>INDEX(refs!$C$11:$C$46,I23)</f>
        <v>End</v>
      </c>
      <c r="K23" s="7" t="str">
        <f>IF((A23&lt;1),"?",IF(A23&gt;refs!$D$7,"?","UCN "&amp;F23&amp;" "&amp;H23&amp;RIGHT(I23+100,2)&amp;" "&amp;J23))</f>
        <v>?</v>
      </c>
      <c r="O23" s="20" t="str">
        <f>IF(A23&lt;1,"?",IF(A23&gt;refs!$D$7,"?",A23))</f>
        <v>?</v>
      </c>
      <c r="P23" s="8" t="str">
        <f>IF(A23&lt;1,"?",IF(A23&gt;refs!$D$7,"?",("AD "&amp;B23&amp;" "&amp;C23&amp;" "&amp;(RIGHT(D23+100,2))&amp;" "&amp;E23)))</f>
        <v>?</v>
      </c>
    </row>
    <row r="24" spans="2:16" ht="10.5">
      <c r="B24" s="14">
        <f>refs!$C$3</f>
        <v>2007</v>
      </c>
      <c r="C24" s="15" t="str">
        <f>MID(refs!$B$12,(MONTH(refs!$C$9+(A24)))*3-2,3)</f>
        <v>Dec</v>
      </c>
      <c r="D24" s="15" t="str">
        <f>RIGHT((DAY(refs!$C$9+A24))+100,2)</f>
        <v>31</v>
      </c>
      <c r="E24" s="15" t="str">
        <f>MID(refs!$B$14,WEEKDAY(DATE(B24,MONTH(refs!$C$9+A24),D24),1)*3-2,3)</f>
        <v>Mon</v>
      </c>
      <c r="F24" s="15">
        <f>refs!$C$3+10000</f>
        <v>12007</v>
      </c>
      <c r="G24" s="15">
        <f t="shared" si="0"/>
        <v>0</v>
      </c>
      <c r="H24" s="16" t="e">
        <f>MID(refs!$B$20,G24,1)</f>
        <v>#VALUE!</v>
      </c>
      <c r="I24" s="17">
        <f t="shared" si="1"/>
        <v>30</v>
      </c>
      <c r="J24" s="18" t="str">
        <f>INDEX(refs!$C$11:$C$46,I24)</f>
        <v>End</v>
      </c>
      <c r="K24" s="7" t="str">
        <f>IF((A24&lt;1),"?",IF(A24&gt;refs!$D$7,"?","UCN "&amp;F24&amp;" "&amp;H24&amp;RIGHT(I24+100,2)&amp;" "&amp;J24))</f>
        <v>?</v>
      </c>
      <c r="O24" s="20" t="str">
        <f>IF(A24&lt;1,"?",IF(A24&gt;refs!$D$7,"?",A24))</f>
        <v>?</v>
      </c>
      <c r="P24" s="8" t="str">
        <f>IF(A24&lt;1,"?",IF(A24&gt;refs!$D$7,"?",("AD "&amp;B24&amp;" "&amp;C24&amp;" "&amp;(RIGHT(D24+100,2))&amp;" "&amp;E24)))</f>
        <v>?</v>
      </c>
    </row>
    <row r="25" spans="2:16" ht="10.5">
      <c r="B25" s="14">
        <f>refs!$C$3</f>
        <v>2007</v>
      </c>
      <c r="C25" s="15" t="str">
        <f>MID(refs!$B$12,(MONTH(refs!$C$9+(A25)))*3-2,3)</f>
        <v>Dec</v>
      </c>
      <c r="D25" s="15" t="str">
        <f>RIGHT((DAY(refs!$C$9+A25))+100,2)</f>
        <v>31</v>
      </c>
      <c r="E25" s="15" t="str">
        <f>MID(refs!$B$14,WEEKDAY(DATE(B25,MONTH(refs!$C$9+A25),D25),1)*3-2,3)</f>
        <v>Mon</v>
      </c>
      <c r="F25" s="15">
        <f>refs!$C$3+10000</f>
        <v>12007</v>
      </c>
      <c r="G25" s="15">
        <f t="shared" si="0"/>
        <v>0</v>
      </c>
      <c r="H25" s="16" t="e">
        <f>MID(refs!$B$20,G25,1)</f>
        <v>#VALUE!</v>
      </c>
      <c r="I25" s="17">
        <f t="shared" si="1"/>
        <v>30</v>
      </c>
      <c r="J25" s="18" t="str">
        <f>INDEX(refs!$C$11:$C$46,I25)</f>
        <v>End</v>
      </c>
      <c r="K25" s="7" t="str">
        <f>IF((A25&lt;1),"?",IF(A25&gt;refs!$D$7,"?","UCN "&amp;F25&amp;" "&amp;H25&amp;RIGHT(I25+100,2)&amp;" "&amp;J25))</f>
        <v>?</v>
      </c>
      <c r="O25" s="20" t="str">
        <f>IF(A25&lt;1,"?",IF(A25&gt;refs!$D$7,"?",A25))</f>
        <v>?</v>
      </c>
      <c r="P25" s="8" t="str">
        <f>IF(A25&lt;1,"?",IF(A25&gt;refs!$D$7,"?",("AD "&amp;B25&amp;" "&amp;C25&amp;" "&amp;(RIGHT(D25+100,2))&amp;" "&amp;E25)))</f>
        <v>?</v>
      </c>
    </row>
    <row r="26" spans="2:16" ht="10.5">
      <c r="B26" s="14">
        <f>refs!$C$3</f>
        <v>2007</v>
      </c>
      <c r="C26" s="15" t="str">
        <f>MID(refs!$B$12,(MONTH(refs!$C$9+(A26)))*3-2,3)</f>
        <v>Dec</v>
      </c>
      <c r="D26" s="15" t="str">
        <f>RIGHT((DAY(refs!$C$9+A26))+100,2)</f>
        <v>31</v>
      </c>
      <c r="E26" s="15" t="str">
        <f>MID(refs!$B$14,WEEKDAY(DATE(B26,MONTH(refs!$C$9+A26),D26),1)*3-2,3)</f>
        <v>Mon</v>
      </c>
      <c r="F26" s="15">
        <f>refs!$C$3+10000</f>
        <v>12007</v>
      </c>
      <c r="G26" s="15">
        <f t="shared" si="0"/>
        <v>0</v>
      </c>
      <c r="H26" s="16" t="e">
        <f>MID(refs!$B$20,G26,1)</f>
        <v>#VALUE!</v>
      </c>
      <c r="I26" s="17">
        <f t="shared" si="1"/>
        <v>30</v>
      </c>
      <c r="J26" s="18" t="str">
        <f>INDEX(refs!$C$11:$C$46,I26)</f>
        <v>End</v>
      </c>
      <c r="K26" s="7" t="str">
        <f>IF((A26&lt;1),"?",IF(A26&gt;refs!$D$7,"?","UCN "&amp;F26&amp;" "&amp;H26&amp;RIGHT(I26+100,2)&amp;" "&amp;J26))</f>
        <v>?</v>
      </c>
      <c r="O26" s="20" t="str">
        <f>IF(A26&lt;1,"?",IF(A26&gt;refs!$D$7,"?",A26))</f>
        <v>?</v>
      </c>
      <c r="P26" s="8" t="str">
        <f>IF(A26&lt;1,"?",IF(A26&gt;refs!$D$7,"?",("AD "&amp;B26&amp;" "&amp;C26&amp;" "&amp;(RIGHT(D26+100,2))&amp;" "&amp;E26)))</f>
        <v>?</v>
      </c>
    </row>
    <row r="27" spans="2:16" ht="10.5">
      <c r="B27" s="14">
        <f>refs!$C$3</f>
        <v>2007</v>
      </c>
      <c r="C27" s="15" t="str">
        <f>MID(refs!$B$12,(MONTH(refs!$C$9+(A27)))*3-2,3)</f>
        <v>Dec</v>
      </c>
      <c r="D27" s="15" t="str">
        <f>RIGHT((DAY(refs!$C$9+A27))+100,2)</f>
        <v>31</v>
      </c>
      <c r="E27" s="15" t="str">
        <f>MID(refs!$B$14,WEEKDAY(DATE(B27,MONTH(refs!$C$9+A27),D27),1)*3-2,3)</f>
        <v>Mon</v>
      </c>
      <c r="F27" s="15">
        <f>refs!$C$3+10000</f>
        <v>12007</v>
      </c>
      <c r="G27" s="15">
        <f t="shared" si="0"/>
        <v>0</v>
      </c>
      <c r="H27" s="16" t="e">
        <f>MID(refs!$B$20,G27,1)</f>
        <v>#VALUE!</v>
      </c>
      <c r="I27" s="17">
        <f t="shared" si="1"/>
        <v>30</v>
      </c>
      <c r="J27" s="18" t="str">
        <f>INDEX(refs!$C$11:$C$46,I27)</f>
        <v>End</v>
      </c>
      <c r="K27" s="7" t="str">
        <f>IF((A27&lt;1),"?",IF(A27&gt;refs!$D$7,"?","UCN "&amp;F27&amp;" "&amp;H27&amp;RIGHT(I27+100,2)&amp;" "&amp;J27))</f>
        <v>?</v>
      </c>
      <c r="O27" s="20" t="str">
        <f>IF(A27&lt;1,"?",IF(A27&gt;refs!$D$7,"?",A27))</f>
        <v>?</v>
      </c>
      <c r="P27" s="8" t="str">
        <f>IF(A27&lt;1,"?",IF(A27&gt;refs!$D$7,"?",("AD "&amp;B27&amp;" "&amp;C27&amp;" "&amp;(RIGHT(D27+100,2))&amp;" "&amp;E27)))</f>
        <v>?</v>
      </c>
    </row>
    <row r="28" spans="2:16" ht="10.5">
      <c r="B28" s="14">
        <f>refs!$C$3</f>
        <v>2007</v>
      </c>
      <c r="C28" s="15" t="str">
        <f>MID(refs!$B$12,(MONTH(refs!$C$9+(A28)))*3-2,3)</f>
        <v>Dec</v>
      </c>
      <c r="D28" s="15" t="str">
        <f>RIGHT((DAY(refs!$C$9+A28))+100,2)</f>
        <v>31</v>
      </c>
      <c r="E28" s="15" t="str">
        <f>MID(refs!$B$14,WEEKDAY(DATE(B28,MONTH(refs!$C$9+A28),D28),1)*3-2,3)</f>
        <v>Mon</v>
      </c>
      <c r="F28" s="15">
        <f>refs!$C$3+10000</f>
        <v>12007</v>
      </c>
      <c r="G28" s="15">
        <f t="shared" si="0"/>
        <v>0</v>
      </c>
      <c r="H28" s="16" t="e">
        <f>MID(refs!$B$20,G28,1)</f>
        <v>#VALUE!</v>
      </c>
      <c r="I28" s="17">
        <f t="shared" si="1"/>
        <v>30</v>
      </c>
      <c r="J28" s="18" t="str">
        <f>INDEX(refs!$C$11:$C$46,I28)</f>
        <v>End</v>
      </c>
      <c r="K28" s="7" t="str">
        <f>IF((A28&lt;1),"?",IF(A28&gt;refs!$D$7,"?","UCN "&amp;F28&amp;" "&amp;H28&amp;RIGHT(I28+100,2)&amp;" "&amp;J28))</f>
        <v>?</v>
      </c>
      <c r="O28" s="20" t="str">
        <f>IF(A28&lt;1,"?",IF(A28&gt;refs!$D$7,"?",A28))</f>
        <v>?</v>
      </c>
      <c r="P28" s="8" t="str">
        <f>IF(A28&lt;1,"?",IF(A28&gt;refs!$D$7,"?",("AD "&amp;B28&amp;" "&amp;C28&amp;" "&amp;(RIGHT(D28+100,2))&amp;" "&amp;E28)))</f>
        <v>?</v>
      </c>
    </row>
    <row r="29" spans="2:16" ht="10.5">
      <c r="B29" s="14">
        <f>refs!$C$3</f>
        <v>2007</v>
      </c>
      <c r="C29" s="15" t="str">
        <f>MID(refs!$B$12,(MONTH(refs!$C$9+(A29)))*3-2,3)</f>
        <v>Dec</v>
      </c>
      <c r="D29" s="15" t="str">
        <f>RIGHT((DAY(refs!$C$9+A29))+100,2)</f>
        <v>31</v>
      </c>
      <c r="E29" s="15" t="str">
        <f>MID(refs!$B$14,WEEKDAY(DATE(B29,MONTH(refs!$C$9+A29),D29),1)*3-2,3)</f>
        <v>Mon</v>
      </c>
      <c r="F29" s="15">
        <f>refs!$C$3+10000</f>
        <v>12007</v>
      </c>
      <c r="G29" s="15">
        <f t="shared" si="0"/>
        <v>0</v>
      </c>
      <c r="H29" s="16" t="e">
        <f>MID(refs!$B$20,G29,1)</f>
        <v>#VALUE!</v>
      </c>
      <c r="I29" s="17">
        <f t="shared" si="1"/>
        <v>30</v>
      </c>
      <c r="J29" s="18" t="str">
        <f>INDEX(refs!$C$11:$C$46,I29)</f>
        <v>End</v>
      </c>
      <c r="K29" s="7" t="str">
        <f>IF((A29&lt;1),"?",IF(A29&gt;refs!$D$7,"?","UCN "&amp;F29&amp;" "&amp;H29&amp;RIGHT(I29+100,2)&amp;" "&amp;J29))</f>
        <v>?</v>
      </c>
      <c r="O29" s="20" t="str">
        <f>IF(A29&lt;1,"?",IF(A29&gt;refs!$D$7,"?",A29))</f>
        <v>?</v>
      </c>
      <c r="P29" s="8" t="str">
        <f>IF(A29&lt;1,"?",IF(A29&gt;refs!$D$7,"?",("AD "&amp;B29&amp;" "&amp;C29&amp;" "&amp;(RIGHT(D29+100,2))&amp;" "&amp;E29)))</f>
        <v>?</v>
      </c>
    </row>
    <row r="30" spans="2:16" ht="10.5">
      <c r="B30" s="14">
        <f>refs!$C$3</f>
        <v>2007</v>
      </c>
      <c r="C30" s="15" t="str">
        <f>MID(refs!$B$12,(MONTH(refs!$C$9+(A30)))*3-2,3)</f>
        <v>Dec</v>
      </c>
      <c r="D30" s="15" t="str">
        <f>RIGHT((DAY(refs!$C$9+A30))+100,2)</f>
        <v>31</v>
      </c>
      <c r="E30" s="15" t="str">
        <f>MID(refs!$B$14,WEEKDAY(DATE(B30,MONTH(refs!$C$9+A30),D30),1)*3-2,3)</f>
        <v>Mon</v>
      </c>
      <c r="F30" s="15">
        <f>refs!$C$3+10000</f>
        <v>12007</v>
      </c>
      <c r="G30" s="15">
        <f t="shared" si="0"/>
        <v>0</v>
      </c>
      <c r="H30" s="16" t="e">
        <f>MID(refs!$B$20,G30,1)</f>
        <v>#VALUE!</v>
      </c>
      <c r="I30" s="17">
        <f t="shared" si="1"/>
        <v>30</v>
      </c>
      <c r="J30" s="18" t="str">
        <f>INDEX(refs!$C$11:$C$46,I30)</f>
        <v>End</v>
      </c>
      <c r="K30" s="7" t="str">
        <f>IF((A30&lt;1),"?",IF(A30&gt;refs!$D$7,"?","UCN "&amp;F30&amp;" "&amp;H30&amp;RIGHT(I30+100,2)&amp;" "&amp;J30))</f>
        <v>?</v>
      </c>
      <c r="O30" s="20" t="str">
        <f>IF(A30&lt;1,"?",IF(A30&gt;refs!$D$7,"?",A30))</f>
        <v>?</v>
      </c>
      <c r="P30" s="8" t="str">
        <f>IF(A30&lt;1,"?",IF(A30&gt;refs!$D$7,"?",("AD "&amp;B30&amp;" "&amp;C30&amp;" "&amp;(RIGHT(D30+100,2))&amp;" "&amp;E30)))</f>
        <v>?</v>
      </c>
    </row>
    <row r="31" spans="2:16" ht="10.5">
      <c r="B31" s="14">
        <f>refs!$C$3</f>
        <v>2007</v>
      </c>
      <c r="C31" s="15" t="str">
        <f>MID(refs!$B$12,(MONTH(refs!$C$9+(A31)))*3-2,3)</f>
        <v>Dec</v>
      </c>
      <c r="D31" s="15" t="str">
        <f>RIGHT((DAY(refs!$C$9+A31))+100,2)</f>
        <v>31</v>
      </c>
      <c r="E31" s="15" t="str">
        <f>MID(refs!$B$14,WEEKDAY(DATE(B31,MONTH(refs!$C$9+A31),D31),1)*3-2,3)</f>
        <v>Mon</v>
      </c>
      <c r="F31" s="15">
        <f>refs!$C$3+10000</f>
        <v>12007</v>
      </c>
      <c r="G31" s="15">
        <f t="shared" si="0"/>
        <v>0</v>
      </c>
      <c r="H31" s="16" t="e">
        <f>MID(refs!$B$20,G31,1)</f>
        <v>#VALUE!</v>
      </c>
      <c r="I31" s="17">
        <f t="shared" si="1"/>
        <v>30</v>
      </c>
      <c r="J31" s="18" t="str">
        <f>INDEX(refs!$C$11:$C$46,I31)</f>
        <v>End</v>
      </c>
      <c r="K31" s="7" t="str">
        <f>IF((A31&lt;1),"?",IF(A31&gt;refs!$D$7,"?","UCN "&amp;F31&amp;" "&amp;H31&amp;RIGHT(I31+100,2)&amp;" "&amp;J31))</f>
        <v>?</v>
      </c>
      <c r="O31" s="20" t="str">
        <f>IF(A31&lt;1,"?",IF(A31&gt;refs!$D$7,"?",A31))</f>
        <v>?</v>
      </c>
      <c r="P31" s="8" t="str">
        <f>IF(A31&lt;1,"?",IF(A31&gt;refs!$D$7,"?",("AD "&amp;B31&amp;" "&amp;C31&amp;" "&amp;(RIGHT(D31+100,2))&amp;" "&amp;E31)))</f>
        <v>?</v>
      </c>
    </row>
    <row r="32" spans="2:16" ht="10.5">
      <c r="B32" s="14">
        <f>refs!$C$3</f>
        <v>2007</v>
      </c>
      <c r="C32" s="15" t="str">
        <f>MID(refs!$B$12,(MONTH(refs!$C$9+(A32)))*3-2,3)</f>
        <v>Dec</v>
      </c>
      <c r="D32" s="15" t="str">
        <f>RIGHT((DAY(refs!$C$9+A32))+100,2)</f>
        <v>31</v>
      </c>
      <c r="E32" s="15" t="str">
        <f>MID(refs!$B$14,WEEKDAY(DATE(B32,MONTH(refs!$C$9+A32),D32),1)*3-2,3)</f>
        <v>Mon</v>
      </c>
      <c r="F32" s="15">
        <f>refs!$C$3+10000</f>
        <v>12007</v>
      </c>
      <c r="G32" s="15">
        <f t="shared" si="0"/>
        <v>0</v>
      </c>
      <c r="H32" s="16" t="e">
        <f>MID(refs!$B$20,G32,1)</f>
        <v>#VALUE!</v>
      </c>
      <c r="I32" s="17">
        <f t="shared" si="1"/>
        <v>30</v>
      </c>
      <c r="J32" s="18" t="str">
        <f>INDEX(refs!$C$11:$C$46,I32)</f>
        <v>End</v>
      </c>
      <c r="K32" s="7" t="str">
        <f>IF((A32&lt;1),"?",IF(A32&gt;refs!$D$7,"?","UCN "&amp;F32&amp;" "&amp;H32&amp;RIGHT(I32+100,2)&amp;" "&amp;J32))</f>
        <v>?</v>
      </c>
      <c r="O32" s="20" t="str">
        <f>IF(A32&lt;1,"?",IF(A32&gt;refs!$D$7,"?",A32))</f>
        <v>?</v>
      </c>
      <c r="P32" s="8" t="str">
        <f>IF(A32&lt;1,"?",IF(A32&gt;refs!$D$7,"?",("AD "&amp;B32&amp;" "&amp;C32&amp;" "&amp;(RIGHT(D32+100,2))&amp;" "&amp;E32)))</f>
        <v>?</v>
      </c>
    </row>
    <row r="33" spans="2:16" ht="10.5">
      <c r="B33" s="14">
        <f>refs!$C$3</f>
        <v>2007</v>
      </c>
      <c r="C33" s="15" t="str">
        <f>MID(refs!$B$12,(MONTH(refs!$C$9+(A33)))*3-2,3)</f>
        <v>Dec</v>
      </c>
      <c r="D33" s="15" t="str">
        <f>RIGHT((DAY(refs!$C$9+A33))+100,2)</f>
        <v>31</v>
      </c>
      <c r="E33" s="15" t="str">
        <f>MID(refs!$B$14,WEEKDAY(DATE(B33,MONTH(refs!$C$9+A33),D33),1)*3-2,3)</f>
        <v>Mon</v>
      </c>
      <c r="F33" s="15">
        <f>refs!$C$3+10000</f>
        <v>12007</v>
      </c>
      <c r="G33" s="15">
        <f t="shared" si="0"/>
        <v>0</v>
      </c>
      <c r="H33" s="16" t="e">
        <f>MID(refs!$B$20,G33,1)</f>
        <v>#VALUE!</v>
      </c>
      <c r="I33" s="17">
        <f t="shared" si="1"/>
        <v>30</v>
      </c>
      <c r="J33" s="18" t="str">
        <f>INDEX(refs!$C$11:$C$46,I33)</f>
        <v>End</v>
      </c>
      <c r="K33" s="7" t="str">
        <f>IF((A33&lt;1),"?",IF(A33&gt;refs!$D$7,"?","UCN "&amp;F33&amp;" "&amp;H33&amp;RIGHT(I33+100,2)&amp;" "&amp;J33))</f>
        <v>?</v>
      </c>
      <c r="O33" s="20" t="str">
        <f>IF(A33&lt;1,"?",IF(A33&gt;refs!$D$7,"?",A33))</f>
        <v>?</v>
      </c>
      <c r="P33" s="8" t="str">
        <f>IF(A33&lt;1,"?",IF(A33&gt;refs!$D$7,"?",("AD "&amp;B33&amp;" "&amp;C33&amp;" "&amp;(RIGHT(D33+100,2))&amp;" "&amp;E33)))</f>
        <v>?</v>
      </c>
    </row>
    <row r="34" spans="2:16" ht="10.5">
      <c r="B34" s="14">
        <f>refs!$C$3</f>
        <v>2007</v>
      </c>
      <c r="C34" s="15" t="str">
        <f>MID(refs!$B$12,(MONTH(refs!$C$9+(A34)))*3-2,3)</f>
        <v>Dec</v>
      </c>
      <c r="D34" s="15" t="str">
        <f>RIGHT((DAY(refs!$C$9+A34))+100,2)</f>
        <v>31</v>
      </c>
      <c r="E34" s="15" t="str">
        <f>MID(refs!$B$14,WEEKDAY(DATE(B34,MONTH(refs!$C$9+A34),D34),1)*3-2,3)</f>
        <v>Mon</v>
      </c>
      <c r="F34" s="15">
        <f>refs!$C$3+10000</f>
        <v>12007</v>
      </c>
      <c r="G34" s="15">
        <f t="shared" si="0"/>
        <v>0</v>
      </c>
      <c r="H34" s="16" t="e">
        <f>MID(refs!$B$20,G34,1)</f>
        <v>#VALUE!</v>
      </c>
      <c r="I34" s="17">
        <f t="shared" si="1"/>
        <v>30</v>
      </c>
      <c r="J34" s="18" t="str">
        <f>INDEX(refs!$C$11:$C$46,I34)</f>
        <v>End</v>
      </c>
      <c r="K34" s="7" t="str">
        <f>IF((A34&lt;1),"?",IF(A34&gt;refs!$D$7,"?","UCN "&amp;F34&amp;" "&amp;H34&amp;RIGHT(I34+100,2)&amp;" "&amp;J34))</f>
        <v>?</v>
      </c>
      <c r="O34" s="20" t="str">
        <f>IF(A34&lt;1,"?",IF(A34&gt;refs!$D$7,"?",A34))</f>
        <v>?</v>
      </c>
      <c r="P34" s="8" t="str">
        <f>IF(A34&lt;1,"?",IF(A34&gt;refs!$D$7,"?",("AD "&amp;B34&amp;" "&amp;C34&amp;" "&amp;(RIGHT(D34+100,2))&amp;" "&amp;E34)))</f>
        <v>?</v>
      </c>
    </row>
    <row r="35" spans="2:16" ht="10.5">
      <c r="B35" s="14">
        <f>refs!$C$3</f>
        <v>2007</v>
      </c>
      <c r="C35" s="15" t="str">
        <f>MID(refs!$B$12,(MONTH(refs!$C$9+(A35)))*3-2,3)</f>
        <v>Dec</v>
      </c>
      <c r="D35" s="15" t="str">
        <f>RIGHT((DAY(refs!$C$9+A35))+100,2)</f>
        <v>31</v>
      </c>
      <c r="E35" s="15" t="str">
        <f>MID(refs!$B$14,WEEKDAY(DATE(B35,MONTH(refs!$C$9+A35),D35),1)*3-2,3)</f>
        <v>Mon</v>
      </c>
      <c r="F35" s="15">
        <f>refs!$C$3+10000</f>
        <v>12007</v>
      </c>
      <c r="G35" s="15">
        <f t="shared" si="0"/>
        <v>0</v>
      </c>
      <c r="H35" s="16" t="e">
        <f>MID(refs!$B$20,G35,1)</f>
        <v>#VALUE!</v>
      </c>
      <c r="I35" s="17">
        <f t="shared" si="1"/>
        <v>30</v>
      </c>
      <c r="J35" s="18" t="str">
        <f>INDEX(refs!$C$11:$C$46,I35)</f>
        <v>End</v>
      </c>
      <c r="K35" s="7" t="str">
        <f>IF((A35&lt;1),"?",IF(A35&gt;refs!$D$7,"?","UCN "&amp;F35&amp;" "&amp;H35&amp;RIGHT(I35+100,2)&amp;" "&amp;J35))</f>
        <v>?</v>
      </c>
      <c r="O35" s="20" t="str">
        <f>IF(A35&lt;1,"?",IF(A35&gt;refs!$D$7,"?",A35))</f>
        <v>?</v>
      </c>
      <c r="P35" s="8" t="str">
        <f>IF(A35&lt;1,"?",IF(A35&gt;refs!$D$7,"?",("AD "&amp;B35&amp;" "&amp;C35&amp;" "&amp;(RIGHT(D35+100,2))&amp;" "&amp;E35)))</f>
        <v>?</v>
      </c>
    </row>
    <row r="36" spans="2:16" ht="10.5">
      <c r="B36" s="14">
        <f>refs!$C$3</f>
        <v>2007</v>
      </c>
      <c r="C36" s="15" t="str">
        <f>MID(refs!$B$12,(MONTH(refs!$C$9+(A36)))*3-2,3)</f>
        <v>Dec</v>
      </c>
      <c r="D36" s="15" t="str">
        <f>RIGHT((DAY(refs!$C$9+A36))+100,2)</f>
        <v>31</v>
      </c>
      <c r="E36" s="15" t="str">
        <f>MID(refs!$B$14,WEEKDAY(DATE(B36,MONTH(refs!$C$9+A36),D36),1)*3-2,3)</f>
        <v>Mon</v>
      </c>
      <c r="F36" s="15">
        <f>refs!$C$3+10000</f>
        <v>12007</v>
      </c>
      <c r="G36" s="15">
        <f t="shared" si="0"/>
        <v>0</v>
      </c>
      <c r="H36" s="16" t="e">
        <f>MID(refs!$B$20,G36,1)</f>
        <v>#VALUE!</v>
      </c>
      <c r="I36" s="17">
        <f t="shared" si="1"/>
        <v>30</v>
      </c>
      <c r="J36" s="18" t="str">
        <f>INDEX(refs!$C$11:$C$46,I36)</f>
        <v>End</v>
      </c>
      <c r="K36" s="7" t="str">
        <f>IF((A36&lt;1),"?",IF(A36&gt;refs!$D$7,"?","UCN "&amp;F36&amp;" "&amp;H36&amp;RIGHT(I36+100,2)&amp;" "&amp;J36))</f>
        <v>?</v>
      </c>
      <c r="O36" s="20" t="str">
        <f>IF(A36&lt;1,"?",IF(A36&gt;refs!$D$7,"?",A36))</f>
        <v>?</v>
      </c>
      <c r="P36" s="8" t="str">
        <f>IF(A36&lt;1,"?",IF(A36&gt;refs!$D$7,"?",("AD "&amp;B36&amp;" "&amp;C36&amp;" "&amp;(RIGHT(D36+100,2))&amp;" "&amp;E36)))</f>
        <v>?</v>
      </c>
    </row>
    <row r="37" spans="2:16" ht="10.5">
      <c r="B37" s="14">
        <f>refs!$C$3</f>
        <v>2007</v>
      </c>
      <c r="C37" s="15" t="str">
        <f>MID(refs!$B$12,(MONTH(refs!$C$9+(A37)))*3-2,3)</f>
        <v>Dec</v>
      </c>
      <c r="D37" s="15" t="str">
        <f>RIGHT((DAY(refs!$C$9+A37))+100,2)</f>
        <v>31</v>
      </c>
      <c r="E37" s="15" t="str">
        <f>MID(refs!$B$14,WEEKDAY(DATE(B37,MONTH(refs!$C$9+A37),D37),1)*3-2,3)</f>
        <v>Mon</v>
      </c>
      <c r="F37" s="15">
        <f>refs!$C$3+10000</f>
        <v>12007</v>
      </c>
      <c r="G37" s="15">
        <f t="shared" si="0"/>
        <v>0</v>
      </c>
      <c r="H37" s="16" t="e">
        <f>MID(refs!$B$20,G37,1)</f>
        <v>#VALUE!</v>
      </c>
      <c r="I37" s="17">
        <f t="shared" si="1"/>
        <v>30</v>
      </c>
      <c r="J37" s="18" t="str">
        <f>INDEX(refs!$C$11:$C$46,I37)</f>
        <v>End</v>
      </c>
      <c r="K37" s="7" t="str">
        <f>IF((A37&lt;1),"?",IF(A37&gt;refs!$D$7,"?","UCN "&amp;F37&amp;" "&amp;H37&amp;RIGHT(I37+100,2)&amp;" "&amp;J37))</f>
        <v>?</v>
      </c>
      <c r="O37" s="20" t="str">
        <f>IF(A37&lt;1,"?",IF(A37&gt;refs!$D$7,"?",A37))</f>
        <v>?</v>
      </c>
      <c r="P37" s="8" t="str">
        <f>IF(A37&lt;1,"?",IF(A37&gt;refs!$D$7,"?",("AD "&amp;B37&amp;" "&amp;C37&amp;" "&amp;(RIGHT(D37+100,2))&amp;" "&amp;E37)))</f>
        <v>?</v>
      </c>
    </row>
    <row r="38" spans="2:16" ht="10.5">
      <c r="B38" s="14">
        <f>refs!$C$3</f>
        <v>2007</v>
      </c>
      <c r="C38" s="15" t="str">
        <f>MID(refs!$B$12,(MONTH(refs!$C$9+(A38)))*3-2,3)</f>
        <v>Dec</v>
      </c>
      <c r="D38" s="15" t="str">
        <f>RIGHT((DAY(refs!$C$9+A38))+100,2)</f>
        <v>31</v>
      </c>
      <c r="E38" s="15" t="str">
        <f>MID(refs!$B$14,WEEKDAY(DATE(B38,MONTH(refs!$C$9+A38),D38),1)*3-2,3)</f>
        <v>Mon</v>
      </c>
      <c r="F38" s="15">
        <f>refs!$C$3+10000</f>
        <v>12007</v>
      </c>
      <c r="G38" s="15">
        <f t="shared" si="0"/>
        <v>0</v>
      </c>
      <c r="H38" s="16" t="e">
        <f>MID(refs!$B$20,G38,1)</f>
        <v>#VALUE!</v>
      </c>
      <c r="I38" s="17">
        <f t="shared" si="1"/>
        <v>30</v>
      </c>
      <c r="J38" s="18" t="str">
        <f>INDEX(refs!$C$11:$C$46,I38)</f>
        <v>End</v>
      </c>
      <c r="K38" s="7" t="str">
        <f>IF((A38&lt;1),"?",IF(A38&gt;refs!$D$7,"?","UCN "&amp;F38&amp;" "&amp;H38&amp;RIGHT(I38+100,2)&amp;" "&amp;J38))</f>
        <v>?</v>
      </c>
      <c r="O38" s="20" t="str">
        <f>IF(A38&lt;1,"?",IF(A38&gt;refs!$D$7,"?",A38))</f>
        <v>?</v>
      </c>
      <c r="P38" s="8" t="str">
        <f>IF(A38&lt;1,"?",IF(A38&gt;refs!$D$7,"?",("AD "&amp;B38&amp;" "&amp;C38&amp;" "&amp;(RIGHT(D38+100,2))&amp;" "&amp;E38)))</f>
        <v>?</v>
      </c>
    </row>
    <row r="39" spans="2:16" ht="10.5">
      <c r="B39" s="14">
        <f>refs!$C$3</f>
        <v>2007</v>
      </c>
      <c r="C39" s="15" t="str">
        <f>MID(refs!$B$12,(MONTH(refs!$C$9+(A39)))*3-2,3)</f>
        <v>Dec</v>
      </c>
      <c r="D39" s="15" t="str">
        <f>RIGHT((DAY(refs!$C$9+A39))+100,2)</f>
        <v>31</v>
      </c>
      <c r="E39" s="15" t="str">
        <f>MID(refs!$B$14,WEEKDAY(DATE(B39,MONTH(refs!$C$9+A39),D39),1)*3-2,3)</f>
        <v>Mon</v>
      </c>
      <c r="F39" s="15">
        <f>refs!$C$3+10000</f>
        <v>12007</v>
      </c>
      <c r="G39" s="15">
        <f t="shared" si="0"/>
        <v>0</v>
      </c>
      <c r="H39" s="16" t="e">
        <f>MID(refs!$B$20,G39,1)</f>
        <v>#VALUE!</v>
      </c>
      <c r="I39" s="17">
        <f t="shared" si="1"/>
        <v>30</v>
      </c>
      <c r="J39" s="18" t="str">
        <f>INDEX(refs!$C$11:$C$46,I39)</f>
        <v>End</v>
      </c>
      <c r="K39" s="7" t="str">
        <f>IF((A39&lt;1),"?",IF(A39&gt;refs!$D$7,"?","UCN "&amp;F39&amp;" "&amp;H39&amp;RIGHT(I39+100,2)&amp;" "&amp;J39))</f>
        <v>?</v>
      </c>
      <c r="O39" s="20" t="str">
        <f>IF(A39&lt;1,"?",IF(A39&gt;refs!$D$7,"?",A39))</f>
        <v>?</v>
      </c>
      <c r="P39" s="8" t="str">
        <f>IF(A39&lt;1,"?",IF(A39&gt;refs!$D$7,"?",("AD "&amp;B39&amp;" "&amp;C39&amp;" "&amp;(RIGHT(D39+100,2))&amp;" "&amp;E39)))</f>
        <v>?</v>
      </c>
    </row>
    <row r="40" spans="2:16" ht="10.5">
      <c r="B40" s="14">
        <f>refs!$C$3</f>
        <v>2007</v>
      </c>
      <c r="C40" s="15" t="str">
        <f>MID(refs!$B$12,(MONTH(refs!$C$9+(A40)))*3-2,3)</f>
        <v>Dec</v>
      </c>
      <c r="D40" s="15" t="str">
        <f>RIGHT((DAY(refs!$C$9+A40))+100,2)</f>
        <v>31</v>
      </c>
      <c r="E40" s="15" t="str">
        <f>MID(refs!$B$14,WEEKDAY(DATE(B40,MONTH(refs!$C$9+A40),D40),1)*3-2,3)</f>
        <v>Mon</v>
      </c>
      <c r="F40" s="15">
        <f>refs!$C$3+10000</f>
        <v>12007</v>
      </c>
      <c r="G40" s="15">
        <f t="shared" si="0"/>
        <v>0</v>
      </c>
      <c r="H40" s="16" t="e">
        <f>MID(refs!$B$20,G40,1)</f>
        <v>#VALUE!</v>
      </c>
      <c r="I40" s="17">
        <f t="shared" si="1"/>
        <v>30</v>
      </c>
      <c r="J40" s="18" t="str">
        <f>INDEX(refs!$C$11:$C$46,I40)</f>
        <v>End</v>
      </c>
      <c r="K40" s="7" t="str">
        <f>IF((A40&lt;1),"?",IF(A40&gt;refs!$D$7,"?","UCN "&amp;F40&amp;" "&amp;H40&amp;RIGHT(I40+100,2)&amp;" "&amp;J40))</f>
        <v>?</v>
      </c>
      <c r="O40" s="20" t="str">
        <f>IF(A40&lt;1,"?",IF(A40&gt;refs!$D$7,"?",A40))</f>
        <v>?</v>
      </c>
      <c r="P40" s="8" t="str">
        <f>IF(A40&lt;1,"?",IF(A40&gt;refs!$D$7,"?",("AD "&amp;B40&amp;" "&amp;C40&amp;" "&amp;(RIGHT(D40+100,2))&amp;" "&amp;E40)))</f>
        <v>?</v>
      </c>
    </row>
    <row r="41" spans="2:16" ht="10.5">
      <c r="B41" s="14">
        <f>refs!$C$3</f>
        <v>2007</v>
      </c>
      <c r="C41" s="15" t="str">
        <f>MID(refs!$B$12,(MONTH(refs!$C$9+(A41)))*3-2,3)</f>
        <v>Dec</v>
      </c>
      <c r="D41" s="15" t="str">
        <f>RIGHT((DAY(refs!$C$9+A41))+100,2)</f>
        <v>31</v>
      </c>
      <c r="E41" s="15" t="str">
        <f>MID(refs!$B$14,WEEKDAY(DATE(B41,MONTH(refs!$C$9+A41),D41),1)*3-2,3)</f>
        <v>Mon</v>
      </c>
      <c r="F41" s="15">
        <f>refs!$C$3+10000</f>
        <v>12007</v>
      </c>
      <c r="G41" s="15">
        <f t="shared" si="0"/>
        <v>0</v>
      </c>
      <c r="H41" s="16" t="e">
        <f>MID(refs!$B$20,G41,1)</f>
        <v>#VALUE!</v>
      </c>
      <c r="I41" s="17">
        <f t="shared" si="1"/>
        <v>30</v>
      </c>
      <c r="J41" s="18" t="str">
        <f>INDEX(refs!$C$11:$C$46,I41)</f>
        <v>End</v>
      </c>
      <c r="K41" s="7" t="str">
        <f>IF((A41&lt;1),"?",IF(A41&gt;refs!$D$7,"?","UCN "&amp;F41&amp;" "&amp;H41&amp;RIGHT(I41+100,2)&amp;" "&amp;J41))</f>
        <v>?</v>
      </c>
      <c r="O41" s="20" t="str">
        <f>IF(A41&lt;1,"?",IF(A41&gt;refs!$D$7,"?",A41))</f>
        <v>?</v>
      </c>
      <c r="P41" s="8" t="str">
        <f>IF(A41&lt;1,"?",IF(A41&gt;refs!$D$7,"?",("AD "&amp;B41&amp;" "&amp;C41&amp;" "&amp;(RIGHT(D41+100,2))&amp;" "&amp;E41)))</f>
        <v>?</v>
      </c>
    </row>
    <row r="42" spans="2:16" ht="10.5">
      <c r="B42" s="14">
        <f>refs!$C$3</f>
        <v>2007</v>
      </c>
      <c r="C42" s="15" t="str">
        <f>MID(refs!$B$12,(MONTH(refs!$C$9+(A42)))*3-2,3)</f>
        <v>Dec</v>
      </c>
      <c r="D42" s="15" t="str">
        <f>RIGHT((DAY(refs!$C$9+A42))+100,2)</f>
        <v>31</v>
      </c>
      <c r="E42" s="15" t="str">
        <f>MID(refs!$B$14,WEEKDAY(DATE(B42,MONTH(refs!$C$9+A42),D42),1)*3-2,3)</f>
        <v>Mon</v>
      </c>
      <c r="F42" s="15">
        <f>refs!$C$3+10000</f>
        <v>12007</v>
      </c>
      <c r="G42" s="15">
        <f t="shared" si="0"/>
        <v>0</v>
      </c>
      <c r="H42" s="16" t="e">
        <f>MID(refs!$B$20,G42,1)</f>
        <v>#VALUE!</v>
      </c>
      <c r="I42" s="17">
        <f t="shared" si="1"/>
        <v>30</v>
      </c>
      <c r="J42" s="18" t="str">
        <f>INDEX(refs!$C$11:$C$46,I42)</f>
        <v>End</v>
      </c>
      <c r="K42" s="7" t="str">
        <f>IF((A42&lt;1),"?",IF(A42&gt;refs!$D$7,"?","UCN "&amp;F42&amp;" "&amp;H42&amp;RIGHT(I42+100,2)&amp;" "&amp;J42))</f>
        <v>?</v>
      </c>
      <c r="O42" s="20" t="str">
        <f>IF(A42&lt;1,"?",IF(A42&gt;refs!$D$7,"?",A42))</f>
        <v>?</v>
      </c>
      <c r="P42" s="8" t="str">
        <f>IF(A42&lt;1,"?",IF(A42&gt;refs!$D$7,"?",("AD "&amp;B42&amp;" "&amp;C42&amp;" "&amp;(RIGHT(D42+100,2))&amp;" "&amp;E42)))</f>
        <v>?</v>
      </c>
    </row>
    <row r="43" spans="2:16" ht="10.5">
      <c r="B43" s="14">
        <f>refs!$C$3</f>
        <v>2007</v>
      </c>
      <c r="C43" s="15" t="str">
        <f>MID(refs!$B$12,(MONTH(refs!$C$9+(A43)))*3-2,3)</f>
        <v>Dec</v>
      </c>
      <c r="D43" s="15" t="str">
        <f>RIGHT((DAY(refs!$C$9+A43))+100,2)</f>
        <v>31</v>
      </c>
      <c r="E43" s="15" t="str">
        <f>MID(refs!$B$14,WEEKDAY(DATE(B43,MONTH(refs!$C$9+A43),D43),1)*3-2,3)</f>
        <v>Mon</v>
      </c>
      <c r="F43" s="15">
        <f>refs!$C$3+10000</f>
        <v>12007</v>
      </c>
      <c r="G43" s="15">
        <f t="shared" si="0"/>
        <v>0</v>
      </c>
      <c r="H43" s="16" t="e">
        <f>MID(refs!$B$20,G43,1)</f>
        <v>#VALUE!</v>
      </c>
      <c r="I43" s="17">
        <f t="shared" si="1"/>
        <v>30</v>
      </c>
      <c r="J43" s="18" t="str">
        <f>INDEX(refs!$C$11:$C$46,I43)</f>
        <v>End</v>
      </c>
      <c r="K43" s="7" t="str">
        <f>IF((A43&lt;1),"?",IF(A43&gt;refs!$D$7,"?","UCN "&amp;F43&amp;" "&amp;H43&amp;RIGHT(I43+100,2)&amp;" "&amp;J43))</f>
        <v>?</v>
      </c>
      <c r="O43" s="20" t="str">
        <f>IF(A43&lt;1,"?",IF(A43&gt;refs!$D$7,"?",A43))</f>
        <v>?</v>
      </c>
      <c r="P43" s="8" t="str">
        <f>IF(A43&lt;1,"?",IF(A43&gt;refs!$D$7,"?",("AD "&amp;B43&amp;" "&amp;C43&amp;" "&amp;(RIGHT(D43+100,2))&amp;" "&amp;E43)))</f>
        <v>?</v>
      </c>
    </row>
    <row r="44" spans="2:16" ht="10.5">
      <c r="B44" s="14">
        <f>refs!$C$3</f>
        <v>2007</v>
      </c>
      <c r="C44" s="15" t="str">
        <f>MID(refs!$B$12,(MONTH(refs!$C$9+(A44)))*3-2,3)</f>
        <v>Dec</v>
      </c>
      <c r="D44" s="15" t="str">
        <f>RIGHT((DAY(refs!$C$9+A44))+100,2)</f>
        <v>31</v>
      </c>
      <c r="E44" s="15" t="str">
        <f>MID(refs!$B$14,WEEKDAY(DATE(B44,MONTH(refs!$C$9+A44),D44),1)*3-2,3)</f>
        <v>Mon</v>
      </c>
      <c r="F44" s="15">
        <f>refs!$C$3+10000</f>
        <v>12007</v>
      </c>
      <c r="G44" s="15">
        <f t="shared" si="0"/>
        <v>0</v>
      </c>
      <c r="H44" s="16" t="e">
        <f>MID(refs!$B$20,G44,1)</f>
        <v>#VALUE!</v>
      </c>
      <c r="I44" s="17">
        <f t="shared" si="1"/>
        <v>30</v>
      </c>
      <c r="J44" s="18" t="str">
        <f>INDEX(refs!$C$11:$C$46,I44)</f>
        <v>End</v>
      </c>
      <c r="K44" s="7" t="str">
        <f>IF((A44&lt;1),"?",IF(A44&gt;refs!$D$7,"?","UCN "&amp;F44&amp;" "&amp;H44&amp;RIGHT(I44+100,2)&amp;" "&amp;J44))</f>
        <v>?</v>
      </c>
      <c r="O44" s="20" t="str">
        <f>IF(A44&lt;1,"?",IF(A44&gt;refs!$D$7,"?",A44))</f>
        <v>?</v>
      </c>
      <c r="P44" s="8" t="str">
        <f>IF(A44&lt;1,"?",IF(A44&gt;refs!$D$7,"?",("AD "&amp;B44&amp;" "&amp;C44&amp;" "&amp;(RIGHT(D44+100,2))&amp;" "&amp;E44)))</f>
        <v>?</v>
      </c>
    </row>
    <row r="45" spans="2:16" ht="10.5">
      <c r="B45" s="14">
        <f>refs!$C$3</f>
        <v>2007</v>
      </c>
      <c r="C45" s="15" t="str">
        <f>MID(refs!$B$12,(MONTH(refs!$C$9+(A45)))*3-2,3)</f>
        <v>Dec</v>
      </c>
      <c r="D45" s="15" t="str">
        <f>RIGHT((DAY(refs!$C$9+A45))+100,2)</f>
        <v>31</v>
      </c>
      <c r="E45" s="15" t="str">
        <f>MID(refs!$B$14,WEEKDAY(DATE(B45,MONTH(refs!$C$9+A45),D45),1)*3-2,3)</f>
        <v>Mon</v>
      </c>
      <c r="F45" s="15">
        <f>refs!$C$3+10000</f>
        <v>12007</v>
      </c>
      <c r="G45" s="15">
        <f t="shared" si="0"/>
        <v>0</v>
      </c>
      <c r="H45" s="16" t="e">
        <f>MID(refs!$B$20,G45,1)</f>
        <v>#VALUE!</v>
      </c>
      <c r="I45" s="17">
        <f t="shared" si="1"/>
        <v>30</v>
      </c>
      <c r="J45" s="18" t="str">
        <f>INDEX(refs!$C$11:$C$46,I45)</f>
        <v>End</v>
      </c>
      <c r="K45" s="7" t="str">
        <f>IF((A45&lt;1),"?",IF(A45&gt;refs!$D$7,"?","UCN "&amp;F45&amp;" "&amp;H45&amp;RIGHT(I45+100,2)&amp;" "&amp;J45))</f>
        <v>?</v>
      </c>
      <c r="O45" s="20" t="str">
        <f>IF(A45&lt;1,"?",IF(A45&gt;refs!$D$7,"?",A45))</f>
        <v>?</v>
      </c>
      <c r="P45" s="8" t="str">
        <f>IF(A45&lt;1,"?",IF(A45&gt;refs!$D$7,"?",("AD "&amp;B45&amp;" "&amp;C45&amp;" "&amp;(RIGHT(D45+100,2))&amp;" "&amp;E45)))</f>
        <v>?</v>
      </c>
    </row>
    <row r="46" spans="2:16" ht="10.5">
      <c r="B46" s="14">
        <f>refs!$C$3</f>
        <v>2007</v>
      </c>
      <c r="C46" s="15" t="str">
        <f>MID(refs!$B$12,(MONTH(refs!$C$9+(A46)))*3-2,3)</f>
        <v>Dec</v>
      </c>
      <c r="D46" s="15" t="str">
        <f>RIGHT((DAY(refs!$C$9+A46))+100,2)</f>
        <v>31</v>
      </c>
      <c r="E46" s="15" t="str">
        <f>MID(refs!$B$14,WEEKDAY(DATE(B46,MONTH(refs!$C$9+A46),D46),1)*3-2,3)</f>
        <v>Mon</v>
      </c>
      <c r="F46" s="15">
        <f>refs!$C$3+10000</f>
        <v>12007</v>
      </c>
      <c r="G46" s="15">
        <f t="shared" si="0"/>
        <v>0</v>
      </c>
      <c r="H46" s="16" t="e">
        <f>MID(refs!$B$20,G46,1)</f>
        <v>#VALUE!</v>
      </c>
      <c r="I46" s="17">
        <f t="shared" si="1"/>
        <v>30</v>
      </c>
      <c r="J46" s="18" t="str">
        <f>INDEX(refs!$C$11:$C$46,I46)</f>
        <v>End</v>
      </c>
      <c r="K46" s="7" t="str">
        <f>IF((A46&lt;1),"?",IF(A46&gt;refs!$D$7,"?","UCN "&amp;F46&amp;" "&amp;H46&amp;RIGHT(I46+100,2)&amp;" "&amp;J46))</f>
        <v>?</v>
      </c>
      <c r="O46" s="20" t="str">
        <f>IF(A46&lt;1,"?",IF(A46&gt;refs!$D$7,"?",A46))</f>
        <v>?</v>
      </c>
      <c r="P46" s="8" t="str">
        <f>IF(A46&lt;1,"?",IF(A46&gt;refs!$D$7,"?",("AD "&amp;B46&amp;" "&amp;C46&amp;" "&amp;(RIGHT(D46+100,2))&amp;" "&amp;E46)))</f>
        <v>?</v>
      </c>
    </row>
    <row r="47" spans="2:16" ht="10.5">
      <c r="B47" s="14">
        <f>refs!$C$3</f>
        <v>2007</v>
      </c>
      <c r="C47" s="15" t="str">
        <f>MID(refs!$B$12,(MONTH(refs!$C$9+(A47)))*3-2,3)</f>
        <v>Dec</v>
      </c>
      <c r="D47" s="15" t="str">
        <f>RIGHT((DAY(refs!$C$9+A47))+100,2)</f>
        <v>31</v>
      </c>
      <c r="E47" s="15" t="str">
        <f>MID(refs!$B$14,WEEKDAY(DATE(B47,MONTH(refs!$C$9+A47),D47),1)*3-2,3)</f>
        <v>Mon</v>
      </c>
      <c r="F47" s="15">
        <f>refs!$C$3+10000</f>
        <v>12007</v>
      </c>
      <c r="G47" s="15">
        <f t="shared" si="0"/>
        <v>0</v>
      </c>
      <c r="H47" s="16" t="e">
        <f>MID(refs!$B$20,G47,1)</f>
        <v>#VALUE!</v>
      </c>
      <c r="I47" s="17">
        <f t="shared" si="1"/>
        <v>30</v>
      </c>
      <c r="J47" s="18" t="str">
        <f>INDEX(refs!$C$11:$C$46,I47)</f>
        <v>End</v>
      </c>
      <c r="K47" s="7" t="str">
        <f>IF((A47&lt;1),"?",IF(A47&gt;refs!$D$7,"?","UCN "&amp;F47&amp;" "&amp;H47&amp;RIGHT(I47+100,2)&amp;" "&amp;J47))</f>
        <v>?</v>
      </c>
      <c r="O47" s="20" t="str">
        <f>IF(A47&lt;1,"?",IF(A47&gt;refs!$D$7,"?",A47))</f>
        <v>?</v>
      </c>
      <c r="P47" s="8" t="str">
        <f>IF(A47&lt;1,"?",IF(A47&gt;refs!$D$7,"?",("AD "&amp;B47&amp;" "&amp;C47&amp;" "&amp;(RIGHT(D47+100,2))&amp;" "&amp;E47)))</f>
        <v>?</v>
      </c>
    </row>
    <row r="48" spans="2:16" ht="10.5">
      <c r="B48" s="14">
        <f>refs!$C$3</f>
        <v>2007</v>
      </c>
      <c r="C48" s="15" t="str">
        <f>MID(refs!$B$12,(MONTH(refs!$C$9+(A48)))*3-2,3)</f>
        <v>Dec</v>
      </c>
      <c r="D48" s="15" t="str">
        <f>RIGHT((DAY(refs!$C$9+A48))+100,2)</f>
        <v>31</v>
      </c>
      <c r="E48" s="15" t="str">
        <f>MID(refs!$B$14,WEEKDAY(DATE(B48,MONTH(refs!$C$9+A48),D48),1)*3-2,3)</f>
        <v>Mon</v>
      </c>
      <c r="F48" s="15">
        <f>refs!$C$3+10000</f>
        <v>12007</v>
      </c>
      <c r="G48" s="15">
        <f t="shared" si="0"/>
        <v>0</v>
      </c>
      <c r="H48" s="16" t="e">
        <f>MID(refs!$B$20,G48,1)</f>
        <v>#VALUE!</v>
      </c>
      <c r="I48" s="17">
        <f t="shared" si="1"/>
        <v>30</v>
      </c>
      <c r="J48" s="18" t="str">
        <f>INDEX(refs!$C$11:$C$46,I48)</f>
        <v>End</v>
      </c>
      <c r="K48" s="7" t="str">
        <f>IF((A48&lt;1),"?",IF(A48&gt;refs!$D$7,"?","UCN "&amp;F48&amp;" "&amp;H48&amp;RIGHT(I48+100,2)&amp;" "&amp;J48))</f>
        <v>?</v>
      </c>
      <c r="O48" s="20" t="str">
        <f>IF(A48&lt;1,"?",IF(A48&gt;refs!$D$7,"?",A48))</f>
        <v>?</v>
      </c>
      <c r="P48" s="8" t="str">
        <f>IF(A48&lt;1,"?",IF(A48&gt;refs!$D$7,"?",("AD "&amp;B48&amp;" "&amp;C48&amp;" "&amp;(RIGHT(D48+100,2))&amp;" "&amp;E48)))</f>
        <v>?</v>
      </c>
    </row>
    <row r="49" spans="2:16" ht="10.5">
      <c r="B49" s="14">
        <f>refs!$C$3</f>
        <v>2007</v>
      </c>
      <c r="C49" s="15" t="str">
        <f>MID(refs!$B$12,(MONTH(refs!$C$9+(A49)))*3-2,3)</f>
        <v>Dec</v>
      </c>
      <c r="D49" s="15" t="str">
        <f>RIGHT((DAY(refs!$C$9+A49))+100,2)</f>
        <v>31</v>
      </c>
      <c r="E49" s="15" t="str">
        <f>MID(refs!$B$14,WEEKDAY(DATE(B49,MONTH(refs!$C$9+A49),D49),1)*3-2,3)</f>
        <v>Mon</v>
      </c>
      <c r="F49" s="15">
        <f>refs!$C$3+10000</f>
        <v>12007</v>
      </c>
      <c r="G49" s="15">
        <f t="shared" si="0"/>
        <v>0</v>
      </c>
      <c r="H49" s="16" t="e">
        <f>MID(refs!$B$20,G49,1)</f>
        <v>#VALUE!</v>
      </c>
      <c r="I49" s="17">
        <f t="shared" si="1"/>
        <v>30</v>
      </c>
      <c r="J49" s="18" t="str">
        <f>INDEX(refs!$C$11:$C$46,I49)</f>
        <v>End</v>
      </c>
      <c r="K49" s="7" t="str">
        <f>IF((A49&lt;1),"?",IF(A49&gt;refs!$D$7,"?","UCN "&amp;F49&amp;" "&amp;H49&amp;RIGHT(I49+100,2)&amp;" "&amp;J49))</f>
        <v>?</v>
      </c>
      <c r="O49" s="20" t="str">
        <f>IF(A49&lt;1,"?",IF(A49&gt;refs!$D$7,"?",A49))</f>
        <v>?</v>
      </c>
      <c r="P49" s="8" t="str">
        <f>IF(A49&lt;1,"?",IF(A49&gt;refs!$D$7,"?",("AD "&amp;B49&amp;" "&amp;C49&amp;" "&amp;(RIGHT(D49+100,2))&amp;" "&amp;E49)))</f>
        <v>?</v>
      </c>
    </row>
    <row r="50" spans="2:16" ht="10.5">
      <c r="B50" s="14">
        <f>refs!$C$3</f>
        <v>2007</v>
      </c>
      <c r="C50" s="15" t="str">
        <f>MID(refs!$B$12,(MONTH(refs!$C$9+(A50)))*3-2,3)</f>
        <v>Dec</v>
      </c>
      <c r="D50" s="15" t="str">
        <f>RIGHT((DAY(refs!$C$9+A50))+100,2)</f>
        <v>31</v>
      </c>
      <c r="E50" s="15" t="str">
        <f>MID(refs!$B$14,WEEKDAY(DATE(B50,MONTH(refs!$C$9+A50),D50),1)*3-2,3)</f>
        <v>Mon</v>
      </c>
      <c r="F50" s="15">
        <f>refs!$C$3+10000</f>
        <v>12007</v>
      </c>
      <c r="G50" s="15">
        <f t="shared" si="0"/>
        <v>0</v>
      </c>
      <c r="H50" s="16" t="e">
        <f>MID(refs!$B$20,G50,1)</f>
        <v>#VALUE!</v>
      </c>
      <c r="I50" s="17">
        <f t="shared" si="1"/>
        <v>30</v>
      </c>
      <c r="J50" s="18" t="str">
        <f>INDEX(refs!$C$11:$C$46,I50)</f>
        <v>End</v>
      </c>
      <c r="K50" s="7" t="str">
        <f>IF((A50&lt;1),"?",IF(A50&gt;refs!$D$7,"?","UCN "&amp;F50&amp;" "&amp;H50&amp;RIGHT(I50+100,2)&amp;" "&amp;J50))</f>
        <v>?</v>
      </c>
      <c r="O50" s="20" t="str">
        <f>IF(A50&lt;1,"?",IF(A50&gt;refs!$D$7,"?",A50))</f>
        <v>?</v>
      </c>
      <c r="P50" s="8" t="str">
        <f>IF(A50&lt;1,"?",IF(A50&gt;refs!$D$7,"?",("AD "&amp;B50&amp;" "&amp;C50&amp;" "&amp;(RIGHT(D50+100,2))&amp;" "&amp;E50)))</f>
        <v>?</v>
      </c>
    </row>
    <row r="51" spans="2:16" ht="10.5">
      <c r="B51" s="14">
        <f>refs!$C$3</f>
        <v>2007</v>
      </c>
      <c r="C51" s="15" t="str">
        <f>MID(refs!$B$12,(MONTH(refs!$C$9+(A51)))*3-2,3)</f>
        <v>Dec</v>
      </c>
      <c r="D51" s="15" t="str">
        <f>RIGHT((DAY(refs!$C$9+A51))+100,2)</f>
        <v>31</v>
      </c>
      <c r="E51" s="15" t="str">
        <f>MID(refs!$B$14,WEEKDAY(DATE(B51,MONTH(refs!$C$9+A51),D51),1)*3-2,3)</f>
        <v>Mon</v>
      </c>
      <c r="F51" s="15">
        <f>refs!$C$3+10000</f>
        <v>12007</v>
      </c>
      <c r="G51" s="15">
        <f t="shared" si="0"/>
        <v>0</v>
      </c>
      <c r="H51" s="16" t="e">
        <f>MID(refs!$B$20,G51,1)</f>
        <v>#VALUE!</v>
      </c>
      <c r="I51" s="17">
        <f t="shared" si="1"/>
        <v>30</v>
      </c>
      <c r="J51" s="18" t="str">
        <f>INDEX(refs!$C$11:$C$46,I51)</f>
        <v>End</v>
      </c>
      <c r="K51" s="7" t="str">
        <f>IF((A51&lt;1),"?",IF(A51&gt;refs!$D$7,"?","UCN "&amp;F51&amp;" "&amp;H51&amp;RIGHT(I51+100,2)&amp;" "&amp;J51))</f>
        <v>?</v>
      </c>
      <c r="O51" s="20" t="str">
        <f>IF(A51&lt;1,"?",IF(A51&gt;refs!$D$7,"?",A51))</f>
        <v>?</v>
      </c>
      <c r="P51" s="8" t="str">
        <f>IF(A51&lt;1,"?",IF(A51&gt;refs!$D$7,"?",("AD "&amp;B51&amp;" "&amp;C51&amp;" "&amp;(RIGHT(D51+100,2))&amp;" "&amp;E51)))</f>
        <v>?</v>
      </c>
    </row>
    <row r="52" spans="2:16" ht="10.5">
      <c r="B52" s="14">
        <f>refs!$C$3</f>
        <v>2007</v>
      </c>
      <c r="C52" s="15" t="str">
        <f>MID(refs!$B$12,(MONTH(refs!$C$9+(A52)))*3-2,3)</f>
        <v>Dec</v>
      </c>
      <c r="D52" s="15" t="str">
        <f>RIGHT((DAY(refs!$C$9+A52))+100,2)</f>
        <v>31</v>
      </c>
      <c r="E52" s="15" t="str">
        <f>MID(refs!$B$14,WEEKDAY(DATE(B52,MONTH(refs!$C$9+A52),D52),1)*3-2,3)</f>
        <v>Mon</v>
      </c>
      <c r="F52" s="15">
        <f>refs!$C$3+10000</f>
        <v>12007</v>
      </c>
      <c r="G52" s="15">
        <f t="shared" si="0"/>
        <v>0</v>
      </c>
      <c r="H52" s="16" t="e">
        <f>MID(refs!$B$20,G52,1)</f>
        <v>#VALUE!</v>
      </c>
      <c r="I52" s="17">
        <f t="shared" si="1"/>
        <v>30</v>
      </c>
      <c r="J52" s="18" t="str">
        <f>INDEX(refs!$C$11:$C$46,I52)</f>
        <v>End</v>
      </c>
      <c r="K52" s="7" t="str">
        <f>IF((A52&lt;1),"?",IF(A52&gt;refs!$D$7,"?","UCN "&amp;F52&amp;" "&amp;H52&amp;RIGHT(I52+100,2)&amp;" "&amp;J52))</f>
        <v>?</v>
      </c>
      <c r="O52" s="20" t="str">
        <f>IF(A52&lt;1,"?",IF(A52&gt;refs!$D$7,"?",A52))</f>
        <v>?</v>
      </c>
      <c r="P52" s="8" t="str">
        <f>IF(A52&lt;1,"?",IF(A52&gt;refs!$D$7,"?",("AD "&amp;B52&amp;" "&amp;C52&amp;" "&amp;(RIGHT(D52+100,2))&amp;" "&amp;E52)))</f>
        <v>?</v>
      </c>
    </row>
    <row r="53" spans="2:16" ht="10.5">
      <c r="B53" s="14">
        <f>refs!$C$3</f>
        <v>2007</v>
      </c>
      <c r="C53" s="15" t="str">
        <f>MID(refs!$B$12,(MONTH(refs!$C$9+(A53)))*3-2,3)</f>
        <v>Dec</v>
      </c>
      <c r="D53" s="15" t="str">
        <f>RIGHT((DAY(refs!$C$9+A53))+100,2)</f>
        <v>31</v>
      </c>
      <c r="E53" s="15" t="str">
        <f>MID(refs!$B$14,WEEKDAY(DATE(B53,MONTH(refs!$C$9+A53),D53),1)*3-2,3)</f>
        <v>Mon</v>
      </c>
      <c r="F53" s="15">
        <f>refs!$C$3+10000</f>
        <v>12007</v>
      </c>
      <c r="G53" s="15">
        <f t="shared" si="0"/>
        <v>0</v>
      </c>
      <c r="H53" s="16" t="e">
        <f>MID(refs!$B$20,G53,1)</f>
        <v>#VALUE!</v>
      </c>
      <c r="I53" s="17">
        <f t="shared" si="1"/>
        <v>30</v>
      </c>
      <c r="J53" s="18" t="str">
        <f>INDEX(refs!$C$11:$C$46,I53)</f>
        <v>End</v>
      </c>
      <c r="K53" s="7" t="str">
        <f>IF((A53&lt;1),"?",IF(A53&gt;refs!$D$7,"?","UCN "&amp;F53&amp;" "&amp;H53&amp;RIGHT(I53+100,2)&amp;" "&amp;J53))</f>
        <v>?</v>
      </c>
      <c r="O53" s="20" t="str">
        <f>IF(A53&lt;1,"?",IF(A53&gt;refs!$D$7,"?",A53))</f>
        <v>?</v>
      </c>
      <c r="P53" s="8" t="str">
        <f>IF(A53&lt;1,"?",IF(A53&gt;refs!$D$7,"?",("AD "&amp;B53&amp;" "&amp;C53&amp;" "&amp;(RIGHT(D53+100,2))&amp;" "&amp;E53)))</f>
        <v>?</v>
      </c>
    </row>
    <row r="54" spans="2:16" ht="10.5">
      <c r="B54" s="14">
        <f>refs!$C$3</f>
        <v>2007</v>
      </c>
      <c r="C54" s="15" t="str">
        <f>MID(refs!$B$12,(MONTH(refs!$C$9+(A54)))*3-2,3)</f>
        <v>Dec</v>
      </c>
      <c r="D54" s="15" t="str">
        <f>RIGHT((DAY(refs!$C$9+A54))+100,2)</f>
        <v>31</v>
      </c>
      <c r="E54" s="15" t="str">
        <f>MID(refs!$B$14,WEEKDAY(DATE(B54,MONTH(refs!$C$9+A54),D54),1)*3-2,3)</f>
        <v>Mon</v>
      </c>
      <c r="F54" s="15">
        <f>refs!$C$3+10000</f>
        <v>12007</v>
      </c>
      <c r="G54" s="15">
        <f t="shared" si="0"/>
        <v>0</v>
      </c>
      <c r="H54" s="16" t="e">
        <f>MID(refs!$B$20,G54,1)</f>
        <v>#VALUE!</v>
      </c>
      <c r="I54" s="17">
        <f t="shared" si="1"/>
        <v>30</v>
      </c>
      <c r="J54" s="18" t="str">
        <f>INDEX(refs!$C$11:$C$46,I54)</f>
        <v>End</v>
      </c>
      <c r="K54" s="7" t="str">
        <f>IF((A54&lt;1),"?",IF(A54&gt;refs!$D$7,"?","UCN "&amp;F54&amp;" "&amp;H54&amp;RIGHT(I54+100,2)&amp;" "&amp;J54))</f>
        <v>?</v>
      </c>
      <c r="O54" s="20" t="str">
        <f>IF(A54&lt;1,"?",IF(A54&gt;refs!$D$7,"?",A54))</f>
        <v>?</v>
      </c>
      <c r="P54" s="8" t="str">
        <f>IF(A54&lt;1,"?",IF(A54&gt;refs!$D$7,"?",("AD "&amp;B54&amp;" "&amp;C54&amp;" "&amp;(RIGHT(D54+100,2))&amp;" "&amp;E54)))</f>
        <v>?</v>
      </c>
    </row>
    <row r="55" spans="2:16" ht="10.5">
      <c r="B55" s="14">
        <f>refs!$C$3</f>
        <v>2007</v>
      </c>
      <c r="C55" s="15" t="str">
        <f>MID(refs!$B$12,(MONTH(refs!$C$9+(A55)))*3-2,3)</f>
        <v>Dec</v>
      </c>
      <c r="D55" s="15" t="str">
        <f>RIGHT((DAY(refs!$C$9+A55))+100,2)</f>
        <v>31</v>
      </c>
      <c r="E55" s="15" t="str">
        <f>MID(refs!$B$14,WEEKDAY(DATE(B55,MONTH(refs!$C$9+A55),D55),1)*3-2,3)</f>
        <v>Mon</v>
      </c>
      <c r="F55" s="15">
        <f>refs!$C$3+10000</f>
        <v>12007</v>
      </c>
      <c r="G55" s="15">
        <f t="shared" si="0"/>
        <v>0</v>
      </c>
      <c r="H55" s="16" t="e">
        <f>MID(refs!$B$20,G55,1)</f>
        <v>#VALUE!</v>
      </c>
      <c r="I55" s="17">
        <f t="shared" si="1"/>
        <v>30</v>
      </c>
      <c r="J55" s="18" t="str">
        <f>INDEX(refs!$C$11:$C$46,I55)</f>
        <v>End</v>
      </c>
      <c r="K55" s="7" t="str">
        <f>IF((A55&lt;1),"?",IF(A55&gt;refs!$D$7,"?","UCN "&amp;F55&amp;" "&amp;H55&amp;RIGHT(I55+100,2)&amp;" "&amp;J55))</f>
        <v>?</v>
      </c>
      <c r="O55" s="20" t="str">
        <f>IF(A55&lt;1,"?",IF(A55&gt;refs!$D$7,"?",A55))</f>
        <v>?</v>
      </c>
      <c r="P55" s="8" t="str">
        <f>IF(A55&lt;1,"?",IF(A55&gt;refs!$D$7,"?",("AD "&amp;B55&amp;" "&amp;C55&amp;" "&amp;(RIGHT(D55+100,2))&amp;" "&amp;E55)))</f>
        <v>?</v>
      </c>
    </row>
    <row r="56" spans="2:16" ht="10.5">
      <c r="B56" s="14">
        <f>refs!$C$3</f>
        <v>2007</v>
      </c>
      <c r="C56" s="15" t="str">
        <f>MID(refs!$B$12,(MONTH(refs!$C$9+(A56)))*3-2,3)</f>
        <v>Dec</v>
      </c>
      <c r="D56" s="15" t="str">
        <f>RIGHT((DAY(refs!$C$9+A56))+100,2)</f>
        <v>31</v>
      </c>
      <c r="E56" s="15" t="str">
        <f>MID(refs!$B$14,WEEKDAY(DATE(B56,MONTH(refs!$C$9+A56),D56),1)*3-2,3)</f>
        <v>Mon</v>
      </c>
      <c r="F56" s="15">
        <f>refs!$C$3+10000</f>
        <v>12007</v>
      </c>
      <c r="G56" s="15">
        <f t="shared" si="0"/>
        <v>0</v>
      </c>
      <c r="H56" s="16" t="e">
        <f>MID(refs!$B$20,G56,1)</f>
        <v>#VALUE!</v>
      </c>
      <c r="I56" s="17">
        <f t="shared" si="1"/>
        <v>30</v>
      </c>
      <c r="J56" s="18" t="str">
        <f>INDEX(refs!$C$11:$C$46,I56)</f>
        <v>End</v>
      </c>
      <c r="K56" s="7" t="str">
        <f>IF((A56&lt;1),"?",IF(A56&gt;refs!$D$7,"?","UCN "&amp;F56&amp;" "&amp;H56&amp;RIGHT(I56+100,2)&amp;" "&amp;J56))</f>
        <v>?</v>
      </c>
      <c r="O56" s="20" t="str">
        <f>IF(A56&lt;1,"?",IF(A56&gt;refs!$D$7,"?",A56))</f>
        <v>?</v>
      </c>
      <c r="P56" s="8" t="str">
        <f>IF(A56&lt;1,"?",IF(A56&gt;refs!$D$7,"?",("AD "&amp;B56&amp;" "&amp;C56&amp;" "&amp;(RIGHT(D56+100,2))&amp;" "&amp;E56)))</f>
        <v>?</v>
      </c>
    </row>
    <row r="57" spans="2:16" ht="10.5">
      <c r="B57" s="14">
        <f>refs!$C$3</f>
        <v>2007</v>
      </c>
      <c r="C57" s="15" t="str">
        <f>MID(refs!$B$12,(MONTH(refs!$C$9+(A57)))*3-2,3)</f>
        <v>Dec</v>
      </c>
      <c r="D57" s="15" t="str">
        <f>RIGHT((DAY(refs!$C$9+A57))+100,2)</f>
        <v>31</v>
      </c>
      <c r="E57" s="15" t="str">
        <f>MID(refs!$B$14,WEEKDAY(DATE(B57,MONTH(refs!$C$9+A57),D57),1)*3-2,3)</f>
        <v>Mon</v>
      </c>
      <c r="F57" s="15">
        <f>refs!$C$3+10000</f>
        <v>12007</v>
      </c>
      <c r="G57" s="15">
        <f t="shared" si="0"/>
        <v>0</v>
      </c>
      <c r="H57" s="16" t="e">
        <f>MID(refs!$B$20,G57,1)</f>
        <v>#VALUE!</v>
      </c>
      <c r="I57" s="17">
        <f t="shared" si="1"/>
        <v>30</v>
      </c>
      <c r="J57" s="18" t="str">
        <f>INDEX(refs!$C$11:$C$46,I57)</f>
        <v>End</v>
      </c>
      <c r="K57" s="7" t="str">
        <f>IF((A57&lt;1),"?",IF(A57&gt;refs!$D$7,"?","UCN "&amp;F57&amp;" "&amp;H57&amp;RIGHT(I57+100,2)&amp;" "&amp;J57))</f>
        <v>?</v>
      </c>
      <c r="O57" s="20" t="str">
        <f>IF(A57&lt;1,"?",IF(A57&gt;refs!$D$7,"?",A57))</f>
        <v>?</v>
      </c>
      <c r="P57" s="8" t="str">
        <f>IF(A57&lt;1,"?",IF(A57&gt;refs!$D$7,"?",("AD "&amp;B57&amp;" "&amp;C57&amp;" "&amp;(RIGHT(D57+100,2))&amp;" "&amp;E57)))</f>
        <v>?</v>
      </c>
    </row>
    <row r="58" spans="2:16" ht="10.5">
      <c r="B58" s="14">
        <f>refs!$C$3</f>
        <v>2007</v>
      </c>
      <c r="C58" s="15" t="str">
        <f>MID(refs!$B$12,(MONTH(refs!$C$9+(A58)))*3-2,3)</f>
        <v>Dec</v>
      </c>
      <c r="D58" s="15" t="str">
        <f>RIGHT((DAY(refs!$C$9+A58))+100,2)</f>
        <v>31</v>
      </c>
      <c r="E58" s="15" t="str">
        <f>MID(refs!$B$14,WEEKDAY(DATE(B58,MONTH(refs!$C$9+A58),D58),1)*3-2,3)</f>
        <v>Mon</v>
      </c>
      <c r="F58" s="15">
        <f>refs!$C$3+10000</f>
        <v>12007</v>
      </c>
      <c r="G58" s="15">
        <f t="shared" si="0"/>
        <v>0</v>
      </c>
      <c r="H58" s="16" t="e">
        <f>MID(refs!$B$20,G58,1)</f>
        <v>#VALUE!</v>
      </c>
      <c r="I58" s="17">
        <f t="shared" si="1"/>
        <v>30</v>
      </c>
      <c r="J58" s="18" t="str">
        <f>INDEX(refs!$C$11:$C$46,I58)</f>
        <v>End</v>
      </c>
      <c r="K58" s="7" t="str">
        <f>IF((A58&lt;1),"?",IF(A58&gt;refs!$D$7,"?","UCN "&amp;F58&amp;" "&amp;H58&amp;RIGHT(I58+100,2)&amp;" "&amp;J58))</f>
        <v>?</v>
      </c>
      <c r="O58" s="20" t="str">
        <f>IF(A58&lt;1,"?",IF(A58&gt;refs!$D$7,"?",A58))</f>
        <v>?</v>
      </c>
      <c r="P58" s="8" t="str">
        <f>IF(A58&lt;1,"?",IF(A58&gt;refs!$D$7,"?",("AD "&amp;B58&amp;" "&amp;C58&amp;" "&amp;(RIGHT(D58+100,2))&amp;" "&amp;E58)))</f>
        <v>?</v>
      </c>
    </row>
    <row r="59" spans="2:16" ht="10.5">
      <c r="B59" s="14">
        <f>refs!$C$3</f>
        <v>2007</v>
      </c>
      <c r="C59" s="15" t="str">
        <f>MID(refs!$B$12,(MONTH(refs!$C$9+(A59)))*3-2,3)</f>
        <v>Dec</v>
      </c>
      <c r="D59" s="15" t="str">
        <f>RIGHT((DAY(refs!$C$9+A59))+100,2)</f>
        <v>31</v>
      </c>
      <c r="E59" s="15" t="str">
        <f>MID(refs!$B$14,WEEKDAY(DATE(B59,MONTH(refs!$C$9+A59),D59),1)*3-2,3)</f>
        <v>Mon</v>
      </c>
      <c r="F59" s="15">
        <f>refs!$C$3+10000</f>
        <v>12007</v>
      </c>
      <c r="G59" s="15">
        <f t="shared" si="0"/>
        <v>0</v>
      </c>
      <c r="H59" s="16" t="e">
        <f>MID(refs!$B$20,G59,1)</f>
        <v>#VALUE!</v>
      </c>
      <c r="I59" s="17">
        <f t="shared" si="1"/>
        <v>30</v>
      </c>
      <c r="J59" s="18" t="str">
        <f>INDEX(refs!$C$11:$C$46,I59)</f>
        <v>End</v>
      </c>
      <c r="K59" s="7" t="str">
        <f>IF((A59&lt;1),"?",IF(A59&gt;refs!$D$7,"?","UCN "&amp;F59&amp;" "&amp;H59&amp;RIGHT(I59+100,2)&amp;" "&amp;J59))</f>
        <v>?</v>
      </c>
      <c r="O59" s="20" t="str">
        <f>IF(A59&lt;1,"?",IF(A59&gt;refs!$D$7,"?",A59))</f>
        <v>?</v>
      </c>
      <c r="P59" s="8" t="str">
        <f>IF(A59&lt;1,"?",IF(A59&gt;refs!$D$7,"?",("AD "&amp;B59&amp;" "&amp;C59&amp;" "&amp;(RIGHT(D59+100,2))&amp;" "&amp;E59)))</f>
        <v>?</v>
      </c>
    </row>
    <row r="60" spans="2:16" ht="10.5">
      <c r="B60" s="14">
        <f>refs!$C$3</f>
        <v>2007</v>
      </c>
      <c r="C60" s="15" t="str">
        <f>MID(refs!$B$12,(MONTH(refs!$C$9+(A60)))*3-2,3)</f>
        <v>Dec</v>
      </c>
      <c r="D60" s="15" t="str">
        <f>RIGHT((DAY(refs!$C$9+A60))+100,2)</f>
        <v>31</v>
      </c>
      <c r="E60" s="15" t="str">
        <f>MID(refs!$B$14,WEEKDAY(DATE(B60,MONTH(refs!$C$9+A60),D60),1)*3-2,3)</f>
        <v>Mon</v>
      </c>
      <c r="F60" s="15">
        <f>refs!$C$3+10000</f>
        <v>12007</v>
      </c>
      <c r="G60" s="15">
        <f t="shared" si="0"/>
        <v>0</v>
      </c>
      <c r="H60" s="16" t="e">
        <f>MID(refs!$B$20,G60,1)</f>
        <v>#VALUE!</v>
      </c>
      <c r="I60" s="17">
        <f t="shared" si="1"/>
        <v>30</v>
      </c>
      <c r="J60" s="18" t="str">
        <f>INDEX(refs!$C$11:$C$46,I60)</f>
        <v>End</v>
      </c>
      <c r="K60" s="7" t="str">
        <f>IF((A60&lt;1),"?",IF(A60&gt;refs!$D$7,"?","UCN "&amp;F60&amp;" "&amp;H60&amp;RIGHT(I60+100,2)&amp;" "&amp;J60))</f>
        <v>?</v>
      </c>
      <c r="O60" s="20" t="str">
        <f>IF(A60&lt;1,"?",IF(A60&gt;refs!$D$7,"?",A60))</f>
        <v>?</v>
      </c>
      <c r="P60" s="8" t="str">
        <f>IF(A60&lt;1,"?",IF(A60&gt;refs!$D$7,"?",("AD "&amp;B60&amp;" "&amp;C60&amp;" "&amp;(RIGHT(D60+100,2))&amp;" "&amp;E60)))</f>
        <v>?</v>
      </c>
    </row>
    <row r="61" spans="2:16" ht="10.5">
      <c r="B61" s="14">
        <f>refs!$C$3</f>
        <v>2007</v>
      </c>
      <c r="C61" s="15" t="str">
        <f>MID(refs!$B$12,(MONTH(refs!$C$9+(A61)))*3-2,3)</f>
        <v>Dec</v>
      </c>
      <c r="D61" s="15" t="str">
        <f>RIGHT((DAY(refs!$C$9+A61))+100,2)</f>
        <v>31</v>
      </c>
      <c r="E61" s="15" t="str">
        <f>MID(refs!$B$14,WEEKDAY(DATE(B61,MONTH(refs!$C$9+A61),D61),1)*3-2,3)</f>
        <v>Mon</v>
      </c>
      <c r="F61" s="15">
        <f>refs!$C$3+10000</f>
        <v>12007</v>
      </c>
      <c r="G61" s="15">
        <f t="shared" si="0"/>
        <v>0</v>
      </c>
      <c r="H61" s="16" t="e">
        <f>MID(refs!$B$20,G61,1)</f>
        <v>#VALUE!</v>
      </c>
      <c r="I61" s="17">
        <f t="shared" si="1"/>
        <v>30</v>
      </c>
      <c r="J61" s="18" t="str">
        <f>INDEX(refs!$C$11:$C$46,I61)</f>
        <v>End</v>
      </c>
      <c r="K61" s="7" t="str">
        <f>IF((A61&lt;1),"?",IF(A61&gt;refs!$D$7,"?","UCN "&amp;F61&amp;" "&amp;H61&amp;RIGHT(I61+100,2)&amp;" "&amp;J61))</f>
        <v>?</v>
      </c>
      <c r="O61" s="20" t="str">
        <f>IF(A61&lt;1,"?",IF(A61&gt;refs!$D$7,"?",A61))</f>
        <v>?</v>
      </c>
      <c r="P61" s="8" t="str">
        <f>IF(A61&lt;1,"?",IF(A61&gt;refs!$D$7,"?",("AD "&amp;B61&amp;" "&amp;C61&amp;" "&amp;(RIGHT(D61+100,2))&amp;" "&amp;E61)))</f>
        <v>?</v>
      </c>
    </row>
    <row r="62" spans="2:16" ht="10.5">
      <c r="B62" s="14">
        <f>refs!$C$3</f>
        <v>2007</v>
      </c>
      <c r="C62" s="15" t="str">
        <f>MID(refs!$B$12,(MONTH(refs!$C$9+(A62)))*3-2,3)</f>
        <v>Dec</v>
      </c>
      <c r="D62" s="15" t="str">
        <f>RIGHT((DAY(refs!$C$9+A62))+100,2)</f>
        <v>31</v>
      </c>
      <c r="E62" s="15" t="str">
        <f>MID(refs!$B$14,WEEKDAY(DATE(B62,MONTH(refs!$C$9+A62),D62),1)*3-2,3)</f>
        <v>Mon</v>
      </c>
      <c r="F62" s="15">
        <f>refs!$C$3+10000</f>
        <v>12007</v>
      </c>
      <c r="G62" s="15">
        <f t="shared" si="0"/>
        <v>0</v>
      </c>
      <c r="H62" s="16" t="e">
        <f>MID(refs!$B$20,G62,1)</f>
        <v>#VALUE!</v>
      </c>
      <c r="I62" s="17">
        <f t="shared" si="1"/>
        <v>30</v>
      </c>
      <c r="J62" s="18" t="str">
        <f>INDEX(refs!$C$11:$C$46,I62)</f>
        <v>End</v>
      </c>
      <c r="K62" s="7" t="str">
        <f>IF((A62&lt;1),"?",IF(A62&gt;refs!$D$7,"?","UCN "&amp;F62&amp;" "&amp;H62&amp;RIGHT(I62+100,2)&amp;" "&amp;J62))</f>
        <v>?</v>
      </c>
      <c r="O62" s="20" t="str">
        <f>IF(A62&lt;1,"?",IF(A62&gt;refs!$D$7,"?",A62))</f>
        <v>?</v>
      </c>
      <c r="P62" s="8" t="str">
        <f>IF(A62&lt;1,"?",IF(A62&gt;refs!$D$7,"?",("AD "&amp;B62&amp;" "&amp;C62&amp;" "&amp;(RIGHT(D62+100,2))&amp;" "&amp;E62)))</f>
        <v>?</v>
      </c>
    </row>
    <row r="63" spans="2:16" ht="10.5">
      <c r="B63" s="14">
        <f>refs!$C$3</f>
        <v>2007</v>
      </c>
      <c r="C63" s="15" t="str">
        <f>MID(refs!$B$12,(MONTH(refs!$C$9+(A63)))*3-2,3)</f>
        <v>Dec</v>
      </c>
      <c r="D63" s="15" t="str">
        <f>RIGHT((DAY(refs!$C$9+A63))+100,2)</f>
        <v>31</v>
      </c>
      <c r="E63" s="15" t="str">
        <f>MID(refs!$B$14,WEEKDAY(DATE(B63,MONTH(refs!$C$9+A63),D63),1)*3-2,3)</f>
        <v>Mon</v>
      </c>
      <c r="F63" s="15">
        <f>refs!$C$3+10000</f>
        <v>12007</v>
      </c>
      <c r="G63" s="15">
        <f t="shared" si="0"/>
        <v>0</v>
      </c>
      <c r="H63" s="16" t="e">
        <f>MID(refs!$B$20,G63,1)</f>
        <v>#VALUE!</v>
      </c>
      <c r="I63" s="17">
        <f t="shared" si="1"/>
        <v>30</v>
      </c>
      <c r="J63" s="18" t="str">
        <f>INDEX(refs!$C$11:$C$46,I63)</f>
        <v>End</v>
      </c>
      <c r="K63" s="7" t="str">
        <f>IF((A63&lt;1),"?",IF(A63&gt;refs!$D$7,"?","UCN "&amp;F63&amp;" "&amp;H63&amp;RIGHT(I63+100,2)&amp;" "&amp;J63))</f>
        <v>?</v>
      </c>
      <c r="O63" s="20" t="str">
        <f>IF(A63&lt;1,"?",IF(A63&gt;refs!$D$7,"?",A63))</f>
        <v>?</v>
      </c>
      <c r="P63" s="8" t="str">
        <f>IF(A63&lt;1,"?",IF(A63&gt;refs!$D$7,"?",("AD "&amp;B63&amp;" "&amp;C63&amp;" "&amp;(RIGHT(D63+100,2))&amp;" "&amp;E63)))</f>
        <v>?</v>
      </c>
    </row>
    <row r="64" spans="2:16" ht="10.5">
      <c r="B64" s="14">
        <f>refs!$C$3</f>
        <v>2007</v>
      </c>
      <c r="C64" s="15" t="str">
        <f>MID(refs!$B$12,(MONTH(refs!$C$9+(A64)))*3-2,3)</f>
        <v>Dec</v>
      </c>
      <c r="D64" s="15" t="str">
        <f>RIGHT((DAY(refs!$C$9+A64))+100,2)</f>
        <v>31</v>
      </c>
      <c r="E64" s="15" t="str">
        <f>MID(refs!$B$14,WEEKDAY(DATE(B64,MONTH(refs!$C$9+A64),D64),1)*3-2,3)</f>
        <v>Mon</v>
      </c>
      <c r="F64" s="15">
        <f>refs!$C$3+10000</f>
        <v>12007</v>
      </c>
      <c r="G64" s="15">
        <f t="shared" si="0"/>
        <v>0</v>
      </c>
      <c r="H64" s="16" t="e">
        <f>MID(refs!$B$20,G64,1)</f>
        <v>#VALUE!</v>
      </c>
      <c r="I64" s="17">
        <f t="shared" si="1"/>
        <v>30</v>
      </c>
      <c r="J64" s="18" t="str">
        <f>INDEX(refs!$C$11:$C$46,I64)</f>
        <v>End</v>
      </c>
      <c r="K64" s="7" t="str">
        <f>IF((A64&lt;1),"?",IF(A64&gt;refs!$D$7,"?","UCN "&amp;F64&amp;" "&amp;H64&amp;RIGHT(I64+100,2)&amp;" "&amp;J64))</f>
        <v>?</v>
      </c>
      <c r="O64" s="20" t="str">
        <f>IF(A64&lt;1,"?",IF(A64&gt;refs!$D$7,"?",A64))</f>
        <v>?</v>
      </c>
      <c r="P64" s="8" t="str">
        <f>IF(A64&lt;1,"?",IF(A64&gt;refs!$D$7,"?",("AD "&amp;B64&amp;" "&amp;C64&amp;" "&amp;(RIGHT(D64+100,2))&amp;" "&amp;E64)))</f>
        <v>?</v>
      </c>
    </row>
    <row r="65" spans="2:16" ht="10.5">
      <c r="B65" s="14">
        <f>refs!$C$3</f>
        <v>2007</v>
      </c>
      <c r="C65" s="15" t="str">
        <f>MID(refs!$B$12,(MONTH(refs!$C$9+(A65)))*3-2,3)</f>
        <v>Dec</v>
      </c>
      <c r="D65" s="15" t="str">
        <f>RIGHT((DAY(refs!$C$9+A65))+100,2)</f>
        <v>31</v>
      </c>
      <c r="E65" s="15" t="str">
        <f>MID(refs!$B$14,WEEKDAY(DATE(B65,MONTH(refs!$C$9+A65),D65),1)*3-2,3)</f>
        <v>Mon</v>
      </c>
      <c r="F65" s="15">
        <f>refs!$C$3+10000</f>
        <v>12007</v>
      </c>
      <c r="G65" s="15">
        <f t="shared" si="0"/>
        <v>0</v>
      </c>
      <c r="H65" s="16" t="e">
        <f>MID(refs!$B$20,G65,1)</f>
        <v>#VALUE!</v>
      </c>
      <c r="I65" s="17">
        <f t="shared" si="1"/>
        <v>30</v>
      </c>
      <c r="J65" s="18" t="str">
        <f>INDEX(refs!$C$11:$C$46,I65)</f>
        <v>End</v>
      </c>
      <c r="K65" s="7" t="str">
        <f>IF((A65&lt;1),"?",IF(A65&gt;refs!$D$7,"?","UCN "&amp;F65&amp;" "&amp;H65&amp;RIGHT(I65+100,2)&amp;" "&amp;J65))</f>
        <v>?</v>
      </c>
      <c r="O65" s="20" t="str">
        <f>IF(A65&lt;1,"?",IF(A65&gt;refs!$D$7,"?",A65))</f>
        <v>?</v>
      </c>
      <c r="P65" s="8" t="str">
        <f>IF(A65&lt;1,"?",IF(A65&gt;refs!$D$7,"?",("AD "&amp;B65&amp;" "&amp;C65&amp;" "&amp;(RIGHT(D65+100,2))&amp;" "&amp;E65)))</f>
        <v>?</v>
      </c>
    </row>
    <row r="66" spans="2:16" ht="10.5">
      <c r="B66" s="14">
        <f>refs!$C$3</f>
        <v>2007</v>
      </c>
      <c r="C66" s="15" t="str">
        <f>MID(refs!$B$12,(MONTH(refs!$C$9+(A66)))*3-2,3)</f>
        <v>Dec</v>
      </c>
      <c r="D66" s="15" t="str">
        <f>RIGHT((DAY(refs!$C$9+A66))+100,2)</f>
        <v>31</v>
      </c>
      <c r="E66" s="15" t="str">
        <f>MID(refs!$B$14,WEEKDAY(DATE(B66,MONTH(refs!$C$9+A66),D66),1)*3-2,3)</f>
        <v>Mon</v>
      </c>
      <c r="F66" s="15">
        <f>refs!$C$3+10000</f>
        <v>12007</v>
      </c>
      <c r="G66" s="15">
        <f t="shared" si="0"/>
        <v>0</v>
      </c>
      <c r="H66" s="16" t="e">
        <f>MID(refs!$B$20,G66,1)</f>
        <v>#VALUE!</v>
      </c>
      <c r="I66" s="17">
        <f t="shared" si="1"/>
        <v>30</v>
      </c>
      <c r="J66" s="18" t="str">
        <f>INDEX(refs!$C$11:$C$46,I66)</f>
        <v>End</v>
      </c>
      <c r="K66" s="7" t="str">
        <f>IF((A66&lt;1),"?",IF(A66&gt;refs!$D$7,"?","UCN "&amp;F66&amp;" "&amp;H66&amp;RIGHT(I66+100,2)&amp;" "&amp;J66))</f>
        <v>?</v>
      </c>
      <c r="O66" s="20" t="str">
        <f>IF(A66&lt;1,"?",IF(A66&gt;refs!$D$7,"?",A66))</f>
        <v>?</v>
      </c>
      <c r="P66" s="8" t="str">
        <f>IF(A66&lt;1,"?",IF(A66&gt;refs!$D$7,"?",("AD "&amp;B66&amp;" "&amp;C66&amp;" "&amp;(RIGHT(D66+100,2))&amp;" "&amp;E66)))</f>
        <v>?</v>
      </c>
    </row>
    <row r="67" spans="2:16" ht="10.5">
      <c r="B67" s="14">
        <f>refs!$C$3</f>
        <v>2007</v>
      </c>
      <c r="C67" s="15" t="str">
        <f>MID(refs!$B$12,(MONTH(refs!$C$9+(A67)))*3-2,3)</f>
        <v>Dec</v>
      </c>
      <c r="D67" s="15" t="str">
        <f>RIGHT((DAY(refs!$C$9+A67))+100,2)</f>
        <v>31</v>
      </c>
      <c r="E67" s="15" t="str">
        <f>MID(refs!$B$14,WEEKDAY(DATE(B67,MONTH(refs!$C$9+A67),D67),1)*3-2,3)</f>
        <v>Mon</v>
      </c>
      <c r="F67" s="15">
        <f>refs!$C$3+10000</f>
        <v>12007</v>
      </c>
      <c r="G67" s="15">
        <f t="shared" si="0"/>
        <v>0</v>
      </c>
      <c r="H67" s="16" t="e">
        <f>MID(refs!$B$20,G67,1)</f>
        <v>#VALUE!</v>
      </c>
      <c r="I67" s="17">
        <f t="shared" si="1"/>
        <v>30</v>
      </c>
      <c r="J67" s="18" t="str">
        <f>INDEX(refs!$C$11:$C$46,I67)</f>
        <v>End</v>
      </c>
      <c r="K67" s="7" t="str">
        <f>IF((A67&lt;1),"?",IF(A67&gt;refs!$D$7,"?","UCN "&amp;F67&amp;" "&amp;H67&amp;RIGHT(I67+100,2)&amp;" "&amp;J67))</f>
        <v>?</v>
      </c>
      <c r="O67" s="20" t="str">
        <f>IF(A67&lt;1,"?",IF(A67&gt;refs!$D$7,"?",A67))</f>
        <v>?</v>
      </c>
      <c r="P67" s="8" t="str">
        <f>IF(A67&lt;1,"?",IF(A67&gt;refs!$D$7,"?",("AD "&amp;B67&amp;" "&amp;C67&amp;" "&amp;(RIGHT(D67+100,2))&amp;" "&amp;E67)))</f>
        <v>?</v>
      </c>
    </row>
    <row r="68" spans="2:16" ht="10.5">
      <c r="B68" s="14">
        <f>refs!$C$3</f>
        <v>2007</v>
      </c>
      <c r="C68" s="15" t="str">
        <f>MID(refs!$B$12,(MONTH(refs!$C$9+(A68)))*3-2,3)</f>
        <v>Dec</v>
      </c>
      <c r="D68" s="15" t="str">
        <f>RIGHT((DAY(refs!$C$9+A68))+100,2)</f>
        <v>31</v>
      </c>
      <c r="E68" s="15" t="str">
        <f>MID(refs!$B$14,WEEKDAY(DATE(B68,MONTH(refs!$C$9+A68),D68),1)*3-2,3)</f>
        <v>Mon</v>
      </c>
      <c r="F68" s="15">
        <f>refs!$C$3+10000</f>
        <v>12007</v>
      </c>
      <c r="G68" s="15">
        <f aca="true" t="shared" si="2" ref="G68:G100">IF(CEILING(A68/30,1)&lt;12,CEILING(A68/30,1),12)</f>
        <v>0</v>
      </c>
      <c r="H68" s="16" t="e">
        <f>MID(refs!$B$20,G68,1)</f>
        <v>#VALUE!</v>
      </c>
      <c r="I68" s="17">
        <f aca="true" t="shared" si="3" ref="I68:I100">A68-(G68*30)+30</f>
        <v>30</v>
      </c>
      <c r="J68" s="18" t="str">
        <f>INDEX(refs!$C$11:$C$46,I68)</f>
        <v>End</v>
      </c>
      <c r="K68" s="7" t="str">
        <f>IF((A68&lt;1),"?",IF(A68&gt;refs!$D$7,"?","UCN "&amp;F68&amp;" "&amp;H68&amp;RIGHT(I68+100,2)&amp;" "&amp;J68))</f>
        <v>?</v>
      </c>
      <c r="O68" s="20" t="str">
        <f>IF(A68&lt;1,"?",IF(A68&gt;refs!$D$7,"?",A68))</f>
        <v>?</v>
      </c>
      <c r="P68" s="8" t="str">
        <f>IF(A68&lt;1,"?",IF(A68&gt;refs!$D$7,"?",("AD "&amp;B68&amp;" "&amp;C68&amp;" "&amp;(RIGHT(D68+100,2))&amp;" "&amp;E68)))</f>
        <v>?</v>
      </c>
    </row>
    <row r="69" spans="2:16" ht="10.5">
      <c r="B69" s="14">
        <f>refs!$C$3</f>
        <v>2007</v>
      </c>
      <c r="C69" s="15" t="str">
        <f>MID(refs!$B$12,(MONTH(refs!$C$9+(A69)))*3-2,3)</f>
        <v>Dec</v>
      </c>
      <c r="D69" s="15" t="str">
        <f>RIGHT((DAY(refs!$C$9+A69))+100,2)</f>
        <v>31</v>
      </c>
      <c r="E69" s="15" t="str">
        <f>MID(refs!$B$14,WEEKDAY(DATE(B69,MONTH(refs!$C$9+A69),D69),1)*3-2,3)</f>
        <v>Mon</v>
      </c>
      <c r="F69" s="15">
        <f>refs!$C$3+10000</f>
        <v>12007</v>
      </c>
      <c r="G69" s="15">
        <f t="shared" si="2"/>
        <v>0</v>
      </c>
      <c r="H69" s="16" t="e">
        <f>MID(refs!$B$20,G69,1)</f>
        <v>#VALUE!</v>
      </c>
      <c r="I69" s="17">
        <f t="shared" si="3"/>
        <v>30</v>
      </c>
      <c r="J69" s="18" t="str">
        <f>INDEX(refs!$C$11:$C$46,I69)</f>
        <v>End</v>
      </c>
      <c r="K69" s="7" t="str">
        <f>IF((A69&lt;1),"?",IF(A69&gt;refs!$D$7,"?","UCN "&amp;F69&amp;" "&amp;H69&amp;RIGHT(I69+100,2)&amp;" "&amp;J69))</f>
        <v>?</v>
      </c>
      <c r="O69" s="20" t="str">
        <f>IF(A69&lt;1,"?",IF(A69&gt;refs!$D$7,"?",A69))</f>
        <v>?</v>
      </c>
      <c r="P69" s="8" t="str">
        <f>IF(A69&lt;1,"?",IF(A69&gt;refs!$D$7,"?",("AD "&amp;B69&amp;" "&amp;C69&amp;" "&amp;(RIGHT(D69+100,2))&amp;" "&amp;E69)))</f>
        <v>?</v>
      </c>
    </row>
    <row r="70" spans="2:16" ht="10.5">
      <c r="B70" s="14">
        <f>refs!$C$3</f>
        <v>2007</v>
      </c>
      <c r="C70" s="15" t="str">
        <f>MID(refs!$B$12,(MONTH(refs!$C$9+(A70)))*3-2,3)</f>
        <v>Dec</v>
      </c>
      <c r="D70" s="15" t="str">
        <f>RIGHT((DAY(refs!$C$9+A70))+100,2)</f>
        <v>31</v>
      </c>
      <c r="E70" s="15" t="str">
        <f>MID(refs!$B$14,WEEKDAY(DATE(B70,MONTH(refs!$C$9+A70),D70),1)*3-2,3)</f>
        <v>Mon</v>
      </c>
      <c r="F70" s="15">
        <f>refs!$C$3+10000</f>
        <v>12007</v>
      </c>
      <c r="G70" s="15">
        <f t="shared" si="2"/>
        <v>0</v>
      </c>
      <c r="H70" s="16" t="e">
        <f>MID(refs!$B$20,G70,1)</f>
        <v>#VALUE!</v>
      </c>
      <c r="I70" s="17">
        <f t="shared" si="3"/>
        <v>30</v>
      </c>
      <c r="J70" s="18" t="str">
        <f>INDEX(refs!$C$11:$C$46,I70)</f>
        <v>End</v>
      </c>
      <c r="K70" s="7" t="str">
        <f>IF((A70&lt;1),"?",IF(A70&gt;refs!$D$7,"?","UCN "&amp;F70&amp;" "&amp;H70&amp;RIGHT(I70+100,2)&amp;" "&amp;J70))</f>
        <v>?</v>
      </c>
      <c r="O70" s="20" t="str">
        <f>IF(A70&lt;1,"?",IF(A70&gt;refs!$D$7,"?",A70))</f>
        <v>?</v>
      </c>
      <c r="P70" s="8" t="str">
        <f>IF(A70&lt;1,"?",IF(A70&gt;refs!$D$7,"?",("AD "&amp;B70&amp;" "&amp;C70&amp;" "&amp;(RIGHT(D70+100,2))&amp;" "&amp;E70)))</f>
        <v>?</v>
      </c>
    </row>
    <row r="71" spans="2:16" ht="10.5">
      <c r="B71" s="14">
        <f>refs!$C$3</f>
        <v>2007</v>
      </c>
      <c r="C71" s="15" t="str">
        <f>MID(refs!$B$12,(MONTH(refs!$C$9+(A71)))*3-2,3)</f>
        <v>Dec</v>
      </c>
      <c r="D71" s="15" t="str">
        <f>RIGHT((DAY(refs!$C$9+A71))+100,2)</f>
        <v>31</v>
      </c>
      <c r="E71" s="15" t="str">
        <f>MID(refs!$B$14,WEEKDAY(DATE(B71,MONTH(refs!$C$9+A71),D71),1)*3-2,3)</f>
        <v>Mon</v>
      </c>
      <c r="F71" s="15">
        <f>refs!$C$3+10000</f>
        <v>12007</v>
      </c>
      <c r="G71" s="15">
        <f t="shared" si="2"/>
        <v>0</v>
      </c>
      <c r="H71" s="16" t="e">
        <f>MID(refs!$B$20,G71,1)</f>
        <v>#VALUE!</v>
      </c>
      <c r="I71" s="17">
        <f t="shared" si="3"/>
        <v>30</v>
      </c>
      <c r="J71" s="18" t="str">
        <f>INDEX(refs!$C$11:$C$46,I71)</f>
        <v>End</v>
      </c>
      <c r="K71" s="7" t="str">
        <f>IF((A71&lt;1),"?",IF(A71&gt;refs!$D$7,"?","UCN "&amp;F71&amp;" "&amp;H71&amp;RIGHT(I71+100,2)&amp;" "&amp;J71))</f>
        <v>?</v>
      </c>
      <c r="O71" s="20" t="str">
        <f>IF(A71&lt;1,"?",IF(A71&gt;refs!$D$7,"?",A71))</f>
        <v>?</v>
      </c>
      <c r="P71" s="8" t="str">
        <f>IF(A71&lt;1,"?",IF(A71&gt;refs!$D$7,"?",("AD "&amp;B71&amp;" "&amp;C71&amp;" "&amp;(RIGHT(D71+100,2))&amp;" "&amp;E71)))</f>
        <v>?</v>
      </c>
    </row>
    <row r="72" spans="2:16" ht="10.5">
      <c r="B72" s="14">
        <f>refs!$C$3</f>
        <v>2007</v>
      </c>
      <c r="C72" s="15" t="str">
        <f>MID(refs!$B$12,(MONTH(refs!$C$9+(A72)))*3-2,3)</f>
        <v>Dec</v>
      </c>
      <c r="D72" s="15" t="str">
        <f>RIGHT((DAY(refs!$C$9+A72))+100,2)</f>
        <v>31</v>
      </c>
      <c r="E72" s="15" t="str">
        <f>MID(refs!$B$14,WEEKDAY(DATE(B72,MONTH(refs!$C$9+A72),D72),1)*3-2,3)</f>
        <v>Mon</v>
      </c>
      <c r="F72" s="15">
        <f>refs!$C$3+10000</f>
        <v>12007</v>
      </c>
      <c r="G72" s="15">
        <f t="shared" si="2"/>
        <v>0</v>
      </c>
      <c r="H72" s="16" t="e">
        <f>MID(refs!$B$20,G72,1)</f>
        <v>#VALUE!</v>
      </c>
      <c r="I72" s="17">
        <f t="shared" si="3"/>
        <v>30</v>
      </c>
      <c r="J72" s="18" t="str">
        <f>INDEX(refs!$C$11:$C$46,I72)</f>
        <v>End</v>
      </c>
      <c r="K72" s="7" t="str">
        <f>IF((A72&lt;1),"?",IF(A72&gt;refs!$D$7,"?","UCN "&amp;F72&amp;" "&amp;H72&amp;RIGHT(I72+100,2)&amp;" "&amp;J72))</f>
        <v>?</v>
      </c>
      <c r="O72" s="20" t="str">
        <f>IF(A72&lt;1,"?",IF(A72&gt;refs!$D$7,"?",A72))</f>
        <v>?</v>
      </c>
      <c r="P72" s="8" t="str">
        <f>IF(A72&lt;1,"?",IF(A72&gt;refs!$D$7,"?",("AD "&amp;B72&amp;" "&amp;C72&amp;" "&amp;(RIGHT(D72+100,2))&amp;" "&amp;E72)))</f>
        <v>?</v>
      </c>
    </row>
    <row r="73" spans="2:16" ht="10.5">
      <c r="B73" s="14">
        <f>refs!$C$3</f>
        <v>2007</v>
      </c>
      <c r="C73" s="15" t="str">
        <f>MID(refs!$B$12,(MONTH(refs!$C$9+(A73)))*3-2,3)</f>
        <v>Dec</v>
      </c>
      <c r="D73" s="15" t="str">
        <f>RIGHT((DAY(refs!$C$9+A73))+100,2)</f>
        <v>31</v>
      </c>
      <c r="E73" s="15" t="str">
        <f>MID(refs!$B$14,WEEKDAY(DATE(B73,MONTH(refs!$C$9+A73),D73),1)*3-2,3)</f>
        <v>Mon</v>
      </c>
      <c r="F73" s="15">
        <f>refs!$C$3+10000</f>
        <v>12007</v>
      </c>
      <c r="G73" s="15">
        <f t="shared" si="2"/>
        <v>0</v>
      </c>
      <c r="H73" s="16" t="e">
        <f>MID(refs!$B$20,G73,1)</f>
        <v>#VALUE!</v>
      </c>
      <c r="I73" s="17">
        <f t="shared" si="3"/>
        <v>30</v>
      </c>
      <c r="J73" s="18" t="str">
        <f>INDEX(refs!$C$11:$C$46,I73)</f>
        <v>End</v>
      </c>
      <c r="K73" s="7" t="str">
        <f>IF((A73&lt;1),"?",IF(A73&gt;refs!$D$7,"?","UCN "&amp;F73&amp;" "&amp;H73&amp;RIGHT(I73+100,2)&amp;" "&amp;J73))</f>
        <v>?</v>
      </c>
      <c r="O73" s="20" t="str">
        <f>IF(A73&lt;1,"?",IF(A73&gt;refs!$D$7,"?",A73))</f>
        <v>?</v>
      </c>
      <c r="P73" s="8" t="str">
        <f>IF(A73&lt;1,"?",IF(A73&gt;refs!$D$7,"?",("AD "&amp;B73&amp;" "&amp;C73&amp;" "&amp;(RIGHT(D73+100,2))&amp;" "&amp;E73)))</f>
        <v>?</v>
      </c>
    </row>
    <row r="74" spans="2:16" ht="10.5">
      <c r="B74" s="14">
        <f>refs!$C$3</f>
        <v>2007</v>
      </c>
      <c r="C74" s="15" t="str">
        <f>MID(refs!$B$12,(MONTH(refs!$C$9+(A74)))*3-2,3)</f>
        <v>Dec</v>
      </c>
      <c r="D74" s="15" t="str">
        <f>RIGHT((DAY(refs!$C$9+A74))+100,2)</f>
        <v>31</v>
      </c>
      <c r="E74" s="15" t="str">
        <f>MID(refs!$B$14,WEEKDAY(DATE(B74,MONTH(refs!$C$9+A74),D74),1)*3-2,3)</f>
        <v>Mon</v>
      </c>
      <c r="F74" s="15">
        <f>refs!$C$3+10000</f>
        <v>12007</v>
      </c>
      <c r="G74" s="15">
        <f t="shared" si="2"/>
        <v>0</v>
      </c>
      <c r="H74" s="16" t="e">
        <f>MID(refs!$B$20,G74,1)</f>
        <v>#VALUE!</v>
      </c>
      <c r="I74" s="17">
        <f t="shared" si="3"/>
        <v>30</v>
      </c>
      <c r="J74" s="18" t="str">
        <f>INDEX(refs!$C$11:$C$46,I74)</f>
        <v>End</v>
      </c>
      <c r="K74" s="7" t="str">
        <f>IF((A74&lt;1),"?",IF(A74&gt;refs!$D$7,"?","UCN "&amp;F74&amp;" "&amp;H74&amp;RIGHT(I74+100,2)&amp;" "&amp;J74))</f>
        <v>?</v>
      </c>
      <c r="O74" s="20" t="str">
        <f>IF(A74&lt;1,"?",IF(A74&gt;refs!$D$7,"?",A74))</f>
        <v>?</v>
      </c>
      <c r="P74" s="8" t="str">
        <f>IF(A74&lt;1,"?",IF(A74&gt;refs!$D$7,"?",("AD "&amp;B74&amp;" "&amp;C74&amp;" "&amp;(RIGHT(D74+100,2))&amp;" "&amp;E74)))</f>
        <v>?</v>
      </c>
    </row>
    <row r="75" spans="2:16" ht="10.5">
      <c r="B75" s="14">
        <f>refs!$C$3</f>
        <v>2007</v>
      </c>
      <c r="C75" s="15" t="str">
        <f>MID(refs!$B$12,(MONTH(refs!$C$9+(A75)))*3-2,3)</f>
        <v>Dec</v>
      </c>
      <c r="D75" s="15" t="str">
        <f>RIGHT((DAY(refs!$C$9+A75))+100,2)</f>
        <v>31</v>
      </c>
      <c r="E75" s="15" t="str">
        <f>MID(refs!$B$14,WEEKDAY(DATE(B75,MONTH(refs!$C$9+A75),D75),1)*3-2,3)</f>
        <v>Mon</v>
      </c>
      <c r="F75" s="15">
        <f>refs!$C$3+10000</f>
        <v>12007</v>
      </c>
      <c r="G75" s="15">
        <f t="shared" si="2"/>
        <v>0</v>
      </c>
      <c r="H75" s="16" t="e">
        <f>MID(refs!$B$20,G75,1)</f>
        <v>#VALUE!</v>
      </c>
      <c r="I75" s="17">
        <f t="shared" si="3"/>
        <v>30</v>
      </c>
      <c r="J75" s="18" t="str">
        <f>INDEX(refs!$C$11:$C$46,I75)</f>
        <v>End</v>
      </c>
      <c r="K75" s="7" t="str">
        <f>IF((A75&lt;1),"?",IF(A75&gt;refs!$D$7,"?","UCN "&amp;F75&amp;" "&amp;H75&amp;RIGHT(I75+100,2)&amp;" "&amp;J75))</f>
        <v>?</v>
      </c>
      <c r="O75" s="20" t="str">
        <f>IF(A75&lt;1,"?",IF(A75&gt;refs!$D$7,"?",A75))</f>
        <v>?</v>
      </c>
      <c r="P75" s="8" t="str">
        <f>IF(A75&lt;1,"?",IF(A75&gt;refs!$D$7,"?",("AD "&amp;B75&amp;" "&amp;C75&amp;" "&amp;(RIGHT(D75+100,2))&amp;" "&amp;E75)))</f>
        <v>?</v>
      </c>
    </row>
    <row r="76" spans="2:16" ht="10.5">
      <c r="B76" s="14">
        <f>refs!$C$3</f>
        <v>2007</v>
      </c>
      <c r="C76" s="15" t="str">
        <f>MID(refs!$B$12,(MONTH(refs!$C$9+(A76)))*3-2,3)</f>
        <v>Dec</v>
      </c>
      <c r="D76" s="15" t="str">
        <f>RIGHT((DAY(refs!$C$9+A76))+100,2)</f>
        <v>31</v>
      </c>
      <c r="E76" s="15" t="str">
        <f>MID(refs!$B$14,WEEKDAY(DATE(B76,MONTH(refs!$C$9+A76),D76),1)*3-2,3)</f>
        <v>Mon</v>
      </c>
      <c r="F76" s="15">
        <f>refs!$C$3+10000</f>
        <v>12007</v>
      </c>
      <c r="G76" s="15">
        <f t="shared" si="2"/>
        <v>0</v>
      </c>
      <c r="H76" s="16" t="e">
        <f>MID(refs!$B$20,G76,1)</f>
        <v>#VALUE!</v>
      </c>
      <c r="I76" s="17">
        <f t="shared" si="3"/>
        <v>30</v>
      </c>
      <c r="J76" s="18" t="str">
        <f>INDEX(refs!$C$11:$C$46,I76)</f>
        <v>End</v>
      </c>
      <c r="K76" s="7" t="str">
        <f>IF((A76&lt;1),"?",IF(A76&gt;refs!$D$7,"?","UCN "&amp;F76&amp;" "&amp;H76&amp;RIGHT(I76+100,2)&amp;" "&amp;J76))</f>
        <v>?</v>
      </c>
      <c r="O76" s="20" t="str">
        <f>IF(A76&lt;1,"?",IF(A76&gt;refs!$D$7,"?",A76))</f>
        <v>?</v>
      </c>
      <c r="P76" s="8" t="str">
        <f>IF(A76&lt;1,"?",IF(A76&gt;refs!$D$7,"?",("AD "&amp;B76&amp;" "&amp;C76&amp;" "&amp;(RIGHT(D76+100,2))&amp;" "&amp;E76)))</f>
        <v>?</v>
      </c>
    </row>
    <row r="77" spans="2:16" ht="10.5">
      <c r="B77" s="14">
        <f>refs!$C$3</f>
        <v>2007</v>
      </c>
      <c r="C77" s="15" t="str">
        <f>MID(refs!$B$12,(MONTH(refs!$C$9+(A77)))*3-2,3)</f>
        <v>Dec</v>
      </c>
      <c r="D77" s="15" t="str">
        <f>RIGHT((DAY(refs!$C$9+A77))+100,2)</f>
        <v>31</v>
      </c>
      <c r="E77" s="15" t="str">
        <f>MID(refs!$B$14,WEEKDAY(DATE(B77,MONTH(refs!$C$9+A77),D77),1)*3-2,3)</f>
        <v>Mon</v>
      </c>
      <c r="F77" s="15">
        <f>refs!$C$3+10000</f>
        <v>12007</v>
      </c>
      <c r="G77" s="15">
        <f t="shared" si="2"/>
        <v>0</v>
      </c>
      <c r="H77" s="16" t="e">
        <f>MID(refs!$B$20,G77,1)</f>
        <v>#VALUE!</v>
      </c>
      <c r="I77" s="17">
        <f t="shared" si="3"/>
        <v>30</v>
      </c>
      <c r="J77" s="18" t="str">
        <f>INDEX(refs!$C$11:$C$46,I77)</f>
        <v>End</v>
      </c>
      <c r="K77" s="7" t="str">
        <f>IF((A77&lt;1),"?",IF(A77&gt;refs!$D$7,"?","UCN "&amp;F77&amp;" "&amp;H77&amp;RIGHT(I77+100,2)&amp;" "&amp;J77))</f>
        <v>?</v>
      </c>
      <c r="O77" s="20" t="str">
        <f>IF(A77&lt;1,"?",IF(A77&gt;refs!$D$7,"?",A77))</f>
        <v>?</v>
      </c>
      <c r="P77" s="8" t="str">
        <f>IF(A77&lt;1,"?",IF(A77&gt;refs!$D$7,"?",("AD "&amp;B77&amp;" "&amp;C77&amp;" "&amp;(RIGHT(D77+100,2))&amp;" "&amp;E77)))</f>
        <v>?</v>
      </c>
    </row>
    <row r="78" spans="2:16" ht="10.5">
      <c r="B78" s="14">
        <f>refs!$C$3</f>
        <v>2007</v>
      </c>
      <c r="C78" s="15" t="str">
        <f>MID(refs!$B$12,(MONTH(refs!$C$9+(A78)))*3-2,3)</f>
        <v>Dec</v>
      </c>
      <c r="D78" s="15" t="str">
        <f>RIGHT((DAY(refs!$C$9+A78))+100,2)</f>
        <v>31</v>
      </c>
      <c r="E78" s="15" t="str">
        <f>MID(refs!$B$14,WEEKDAY(DATE(B78,MONTH(refs!$C$9+A78),D78),1)*3-2,3)</f>
        <v>Mon</v>
      </c>
      <c r="F78" s="15">
        <f>refs!$C$3+10000</f>
        <v>12007</v>
      </c>
      <c r="G78" s="15">
        <f t="shared" si="2"/>
        <v>0</v>
      </c>
      <c r="H78" s="16" t="e">
        <f>MID(refs!$B$20,G78,1)</f>
        <v>#VALUE!</v>
      </c>
      <c r="I78" s="17">
        <f t="shared" si="3"/>
        <v>30</v>
      </c>
      <c r="J78" s="18" t="str">
        <f>INDEX(refs!$C$11:$C$46,I78)</f>
        <v>End</v>
      </c>
      <c r="K78" s="7" t="str">
        <f>IF((A78&lt;1),"?",IF(A78&gt;refs!$D$7,"?","UCN "&amp;F78&amp;" "&amp;H78&amp;RIGHT(I78+100,2)&amp;" "&amp;J78))</f>
        <v>?</v>
      </c>
      <c r="O78" s="20" t="str">
        <f>IF(A78&lt;1,"?",IF(A78&gt;refs!$D$7,"?",A78))</f>
        <v>?</v>
      </c>
      <c r="P78" s="8" t="str">
        <f>IF(A78&lt;1,"?",IF(A78&gt;refs!$D$7,"?",("AD "&amp;B78&amp;" "&amp;C78&amp;" "&amp;(RIGHT(D78+100,2))&amp;" "&amp;E78)))</f>
        <v>?</v>
      </c>
    </row>
    <row r="79" spans="2:16" ht="10.5">
      <c r="B79" s="14">
        <f>refs!$C$3</f>
        <v>2007</v>
      </c>
      <c r="C79" s="15" t="str">
        <f>MID(refs!$B$12,(MONTH(refs!$C$9+(A79)))*3-2,3)</f>
        <v>Dec</v>
      </c>
      <c r="D79" s="15" t="str">
        <f>RIGHT((DAY(refs!$C$9+A79))+100,2)</f>
        <v>31</v>
      </c>
      <c r="E79" s="15" t="str">
        <f>MID(refs!$B$14,WEEKDAY(DATE(B79,MONTH(refs!$C$9+A79),D79),1)*3-2,3)</f>
        <v>Mon</v>
      </c>
      <c r="F79" s="15">
        <f>refs!$C$3+10000</f>
        <v>12007</v>
      </c>
      <c r="G79" s="15">
        <f t="shared" si="2"/>
        <v>0</v>
      </c>
      <c r="H79" s="16" t="e">
        <f>MID(refs!$B$20,G79,1)</f>
        <v>#VALUE!</v>
      </c>
      <c r="I79" s="17">
        <f t="shared" si="3"/>
        <v>30</v>
      </c>
      <c r="J79" s="18" t="str">
        <f>INDEX(refs!$C$11:$C$46,I79)</f>
        <v>End</v>
      </c>
      <c r="K79" s="7" t="str">
        <f>IF((A79&lt;1),"?",IF(A79&gt;refs!$D$7,"?","UCN "&amp;F79&amp;" "&amp;H79&amp;RIGHT(I79+100,2)&amp;" "&amp;J79))</f>
        <v>?</v>
      </c>
      <c r="O79" s="20" t="str">
        <f>IF(A79&lt;1,"?",IF(A79&gt;refs!$D$7,"?",A79))</f>
        <v>?</v>
      </c>
      <c r="P79" s="8" t="str">
        <f>IF(A79&lt;1,"?",IF(A79&gt;refs!$D$7,"?",("AD "&amp;B79&amp;" "&amp;C79&amp;" "&amp;(RIGHT(D79+100,2))&amp;" "&amp;E79)))</f>
        <v>?</v>
      </c>
    </row>
    <row r="80" spans="2:16" ht="10.5">
      <c r="B80" s="14">
        <f>refs!$C$3</f>
        <v>2007</v>
      </c>
      <c r="C80" s="15" t="str">
        <f>MID(refs!$B$12,(MONTH(refs!$C$9+(A80)))*3-2,3)</f>
        <v>Dec</v>
      </c>
      <c r="D80" s="15" t="str">
        <f>RIGHT((DAY(refs!$C$9+A80))+100,2)</f>
        <v>31</v>
      </c>
      <c r="E80" s="15" t="str">
        <f>MID(refs!$B$14,WEEKDAY(DATE(B80,MONTH(refs!$C$9+A80),D80),1)*3-2,3)</f>
        <v>Mon</v>
      </c>
      <c r="F80" s="15">
        <f>refs!$C$3+10000</f>
        <v>12007</v>
      </c>
      <c r="G80" s="15">
        <f t="shared" si="2"/>
        <v>0</v>
      </c>
      <c r="H80" s="16" t="e">
        <f>MID(refs!$B$20,G80,1)</f>
        <v>#VALUE!</v>
      </c>
      <c r="I80" s="17">
        <f t="shared" si="3"/>
        <v>30</v>
      </c>
      <c r="J80" s="18" t="str">
        <f>INDEX(refs!$C$11:$C$46,I80)</f>
        <v>End</v>
      </c>
      <c r="K80" s="7" t="str">
        <f>IF((A80&lt;1),"?",IF(A80&gt;refs!$D$7,"?","UCN "&amp;F80&amp;" "&amp;H80&amp;RIGHT(I80+100,2)&amp;" "&amp;J80))</f>
        <v>?</v>
      </c>
      <c r="O80" s="20" t="str">
        <f>IF(A80&lt;1,"?",IF(A80&gt;refs!$D$7,"?",A80))</f>
        <v>?</v>
      </c>
      <c r="P80" s="8" t="str">
        <f>IF(A80&lt;1,"?",IF(A80&gt;refs!$D$7,"?",("AD "&amp;B80&amp;" "&amp;C80&amp;" "&amp;(RIGHT(D80+100,2))&amp;" "&amp;E80)))</f>
        <v>?</v>
      </c>
    </row>
    <row r="81" spans="2:16" ht="10.5">
      <c r="B81" s="14">
        <f>refs!$C$3</f>
        <v>2007</v>
      </c>
      <c r="C81" s="15" t="str">
        <f>MID(refs!$B$12,(MONTH(refs!$C$9+(A81)))*3-2,3)</f>
        <v>Dec</v>
      </c>
      <c r="D81" s="15" t="str">
        <f>RIGHT((DAY(refs!$C$9+A81))+100,2)</f>
        <v>31</v>
      </c>
      <c r="E81" s="15" t="str">
        <f>MID(refs!$B$14,WEEKDAY(DATE(B81,MONTH(refs!$C$9+A81),D81),1)*3-2,3)</f>
        <v>Mon</v>
      </c>
      <c r="F81" s="15">
        <f>refs!$C$3+10000</f>
        <v>12007</v>
      </c>
      <c r="G81" s="15">
        <f t="shared" si="2"/>
        <v>0</v>
      </c>
      <c r="H81" s="16" t="e">
        <f>MID(refs!$B$20,G81,1)</f>
        <v>#VALUE!</v>
      </c>
      <c r="I81" s="17">
        <f t="shared" si="3"/>
        <v>30</v>
      </c>
      <c r="J81" s="18" t="str">
        <f>INDEX(refs!$C$11:$C$46,I81)</f>
        <v>End</v>
      </c>
      <c r="K81" s="7" t="str">
        <f>IF((A81&lt;1),"?",IF(A81&gt;refs!$D$7,"?","UCN "&amp;F81&amp;" "&amp;H81&amp;RIGHT(I81+100,2)&amp;" "&amp;J81))</f>
        <v>?</v>
      </c>
      <c r="O81" s="20" t="str">
        <f>IF(A81&lt;1,"?",IF(A81&gt;refs!$D$7,"?",A81))</f>
        <v>?</v>
      </c>
      <c r="P81" s="8" t="str">
        <f>IF(A81&lt;1,"?",IF(A81&gt;refs!$D$7,"?",("AD "&amp;B81&amp;" "&amp;C81&amp;" "&amp;(RIGHT(D81+100,2))&amp;" "&amp;E81)))</f>
        <v>?</v>
      </c>
    </row>
    <row r="82" spans="2:16" ht="10.5">
      <c r="B82" s="14">
        <f>refs!$C$3</f>
        <v>2007</v>
      </c>
      <c r="C82" s="15" t="str">
        <f>MID(refs!$B$12,(MONTH(refs!$C$9+(A82)))*3-2,3)</f>
        <v>Dec</v>
      </c>
      <c r="D82" s="15" t="str">
        <f>RIGHT((DAY(refs!$C$9+A82))+100,2)</f>
        <v>31</v>
      </c>
      <c r="E82" s="15" t="str">
        <f>MID(refs!$B$14,WEEKDAY(DATE(B82,MONTH(refs!$C$9+A82),D82),1)*3-2,3)</f>
        <v>Mon</v>
      </c>
      <c r="F82" s="15">
        <f>refs!$C$3+10000</f>
        <v>12007</v>
      </c>
      <c r="G82" s="15">
        <f t="shared" si="2"/>
        <v>0</v>
      </c>
      <c r="H82" s="16" t="e">
        <f>MID(refs!$B$20,G82,1)</f>
        <v>#VALUE!</v>
      </c>
      <c r="I82" s="17">
        <f t="shared" si="3"/>
        <v>30</v>
      </c>
      <c r="J82" s="18" t="str">
        <f>INDEX(refs!$C$11:$C$46,I82)</f>
        <v>End</v>
      </c>
      <c r="K82" s="7" t="str">
        <f>IF((A82&lt;1),"?",IF(A82&gt;refs!$D$7,"?","UCN "&amp;F82&amp;" "&amp;H82&amp;RIGHT(I82+100,2)&amp;" "&amp;J82))</f>
        <v>?</v>
      </c>
      <c r="O82" s="20" t="str">
        <f>IF(A82&lt;1,"?",IF(A82&gt;refs!$D$7,"?",A82))</f>
        <v>?</v>
      </c>
      <c r="P82" s="8" t="str">
        <f>IF(A82&lt;1,"?",IF(A82&gt;refs!$D$7,"?",("AD "&amp;B82&amp;" "&amp;C82&amp;" "&amp;(RIGHT(D82+100,2))&amp;" "&amp;E82)))</f>
        <v>?</v>
      </c>
    </row>
    <row r="83" spans="2:16" ht="10.5">
      <c r="B83" s="14">
        <f>refs!$C$3</f>
        <v>2007</v>
      </c>
      <c r="C83" s="15" t="str">
        <f>MID(refs!$B$12,(MONTH(refs!$C$9+(A83)))*3-2,3)</f>
        <v>Dec</v>
      </c>
      <c r="D83" s="15" t="str">
        <f>RIGHT((DAY(refs!$C$9+A83))+100,2)</f>
        <v>31</v>
      </c>
      <c r="E83" s="15" t="str">
        <f>MID(refs!$B$14,WEEKDAY(DATE(B83,MONTH(refs!$C$9+A83),D83),1)*3-2,3)</f>
        <v>Mon</v>
      </c>
      <c r="F83" s="15">
        <f>refs!$C$3+10000</f>
        <v>12007</v>
      </c>
      <c r="G83" s="15">
        <f t="shared" si="2"/>
        <v>0</v>
      </c>
      <c r="H83" s="16" t="e">
        <f>MID(refs!$B$20,G83,1)</f>
        <v>#VALUE!</v>
      </c>
      <c r="I83" s="17">
        <f t="shared" si="3"/>
        <v>30</v>
      </c>
      <c r="J83" s="18" t="str">
        <f>INDEX(refs!$C$11:$C$46,I83)</f>
        <v>End</v>
      </c>
      <c r="K83" s="7" t="str">
        <f>IF((A83&lt;1),"?",IF(A83&gt;refs!$D$7,"?","UCN "&amp;F83&amp;" "&amp;H83&amp;RIGHT(I83+100,2)&amp;" "&amp;J83))</f>
        <v>?</v>
      </c>
      <c r="O83" s="20" t="str">
        <f>IF(A83&lt;1,"?",IF(A83&gt;refs!$D$7,"?",A83))</f>
        <v>?</v>
      </c>
      <c r="P83" s="8" t="str">
        <f>IF(A83&lt;1,"?",IF(A83&gt;refs!$D$7,"?",("AD "&amp;B83&amp;" "&amp;C83&amp;" "&amp;(RIGHT(D83+100,2))&amp;" "&amp;E83)))</f>
        <v>?</v>
      </c>
    </row>
    <row r="84" spans="2:16" ht="10.5">
      <c r="B84" s="14">
        <f>refs!$C$3</f>
        <v>2007</v>
      </c>
      <c r="C84" s="15" t="str">
        <f>MID(refs!$B$12,(MONTH(refs!$C$9+(A84)))*3-2,3)</f>
        <v>Dec</v>
      </c>
      <c r="D84" s="15" t="str">
        <f>RIGHT((DAY(refs!$C$9+A84))+100,2)</f>
        <v>31</v>
      </c>
      <c r="E84" s="15" t="str">
        <f>MID(refs!$B$14,WEEKDAY(DATE(B84,MONTH(refs!$C$9+A84),D84),1)*3-2,3)</f>
        <v>Mon</v>
      </c>
      <c r="F84" s="15">
        <f>refs!$C$3+10000</f>
        <v>12007</v>
      </c>
      <c r="G84" s="15">
        <f t="shared" si="2"/>
        <v>0</v>
      </c>
      <c r="H84" s="16" t="e">
        <f>MID(refs!$B$20,G84,1)</f>
        <v>#VALUE!</v>
      </c>
      <c r="I84" s="17">
        <f t="shared" si="3"/>
        <v>30</v>
      </c>
      <c r="J84" s="18" t="str">
        <f>INDEX(refs!$C$11:$C$46,I84)</f>
        <v>End</v>
      </c>
      <c r="K84" s="7" t="str">
        <f>IF((A84&lt;1),"?",IF(A84&gt;refs!$D$7,"?","UCN "&amp;F84&amp;" "&amp;H84&amp;RIGHT(I84+100,2)&amp;" "&amp;J84))</f>
        <v>?</v>
      </c>
      <c r="O84" s="20" t="str">
        <f>IF(A84&lt;1,"?",IF(A84&gt;refs!$D$7,"?",A84))</f>
        <v>?</v>
      </c>
      <c r="P84" s="8" t="str">
        <f>IF(A84&lt;1,"?",IF(A84&gt;refs!$D$7,"?",("AD "&amp;B84&amp;" "&amp;C84&amp;" "&amp;(RIGHT(D84+100,2))&amp;" "&amp;E84)))</f>
        <v>?</v>
      </c>
    </row>
    <row r="85" spans="2:16" ht="10.5">
      <c r="B85" s="14">
        <f>refs!$C$3</f>
        <v>2007</v>
      </c>
      <c r="C85" s="15" t="str">
        <f>MID(refs!$B$12,(MONTH(refs!$C$9+(A85)))*3-2,3)</f>
        <v>Dec</v>
      </c>
      <c r="D85" s="15" t="str">
        <f>RIGHT((DAY(refs!$C$9+A85))+100,2)</f>
        <v>31</v>
      </c>
      <c r="E85" s="15" t="str">
        <f>MID(refs!$B$14,WEEKDAY(DATE(B85,MONTH(refs!$C$9+A85),D85),1)*3-2,3)</f>
        <v>Mon</v>
      </c>
      <c r="F85" s="15">
        <f>refs!$C$3+10000</f>
        <v>12007</v>
      </c>
      <c r="G85" s="15">
        <f t="shared" si="2"/>
        <v>0</v>
      </c>
      <c r="H85" s="16" t="e">
        <f>MID(refs!$B$20,G85,1)</f>
        <v>#VALUE!</v>
      </c>
      <c r="I85" s="17">
        <f t="shared" si="3"/>
        <v>30</v>
      </c>
      <c r="J85" s="18" t="str">
        <f>INDEX(refs!$C$11:$C$46,I85)</f>
        <v>End</v>
      </c>
      <c r="K85" s="7" t="str">
        <f>IF((A85&lt;1),"?",IF(A85&gt;refs!$D$7,"?","UCN "&amp;F85&amp;" "&amp;H85&amp;RIGHT(I85+100,2)&amp;" "&amp;J85))</f>
        <v>?</v>
      </c>
      <c r="O85" s="20" t="str">
        <f>IF(A85&lt;1,"?",IF(A85&gt;refs!$D$7,"?",A85))</f>
        <v>?</v>
      </c>
      <c r="P85" s="8" t="str">
        <f>IF(A85&lt;1,"?",IF(A85&gt;refs!$D$7,"?",("AD "&amp;B85&amp;" "&amp;C85&amp;" "&amp;(RIGHT(D85+100,2))&amp;" "&amp;E85)))</f>
        <v>?</v>
      </c>
    </row>
    <row r="86" spans="2:16" ht="10.5">
      <c r="B86" s="14">
        <f>refs!$C$3</f>
        <v>2007</v>
      </c>
      <c r="C86" s="15" t="str">
        <f>MID(refs!$B$12,(MONTH(refs!$C$9+(A86)))*3-2,3)</f>
        <v>Dec</v>
      </c>
      <c r="D86" s="15" t="str">
        <f>RIGHT((DAY(refs!$C$9+A86))+100,2)</f>
        <v>31</v>
      </c>
      <c r="E86" s="15" t="str">
        <f>MID(refs!$B$14,WEEKDAY(DATE(B86,MONTH(refs!$C$9+A86),D86),1)*3-2,3)</f>
        <v>Mon</v>
      </c>
      <c r="F86" s="15">
        <f>refs!$C$3+10000</f>
        <v>12007</v>
      </c>
      <c r="G86" s="15">
        <f t="shared" si="2"/>
        <v>0</v>
      </c>
      <c r="H86" s="16" t="e">
        <f>MID(refs!$B$20,G86,1)</f>
        <v>#VALUE!</v>
      </c>
      <c r="I86" s="17">
        <f t="shared" si="3"/>
        <v>30</v>
      </c>
      <c r="J86" s="18" t="str">
        <f>INDEX(refs!$C$11:$C$46,I86)</f>
        <v>End</v>
      </c>
      <c r="K86" s="7" t="str">
        <f>IF((A86&lt;1),"?",IF(A86&gt;refs!$D$7,"?","UCN "&amp;F86&amp;" "&amp;H86&amp;RIGHT(I86+100,2)&amp;" "&amp;J86))</f>
        <v>?</v>
      </c>
      <c r="O86" s="20" t="str">
        <f>IF(A86&lt;1,"?",IF(A86&gt;refs!$D$7,"?",A86))</f>
        <v>?</v>
      </c>
      <c r="P86" s="8" t="str">
        <f>IF(A86&lt;1,"?",IF(A86&gt;refs!$D$7,"?",("AD "&amp;B86&amp;" "&amp;C86&amp;" "&amp;(RIGHT(D86+100,2))&amp;" "&amp;E86)))</f>
        <v>?</v>
      </c>
    </row>
    <row r="87" spans="2:16" ht="10.5">
      <c r="B87" s="14">
        <f>refs!$C$3</f>
        <v>2007</v>
      </c>
      <c r="C87" s="15" t="str">
        <f>MID(refs!$B$12,(MONTH(refs!$C$9+(A87)))*3-2,3)</f>
        <v>Dec</v>
      </c>
      <c r="D87" s="15" t="str">
        <f>RIGHT((DAY(refs!$C$9+A87))+100,2)</f>
        <v>31</v>
      </c>
      <c r="E87" s="15" t="str">
        <f>MID(refs!$B$14,WEEKDAY(DATE(B87,MONTH(refs!$C$9+A87),D87),1)*3-2,3)</f>
        <v>Mon</v>
      </c>
      <c r="F87" s="15">
        <f>refs!$C$3+10000</f>
        <v>12007</v>
      </c>
      <c r="G87" s="15">
        <f t="shared" si="2"/>
        <v>0</v>
      </c>
      <c r="H87" s="16" t="e">
        <f>MID(refs!$B$20,G87,1)</f>
        <v>#VALUE!</v>
      </c>
      <c r="I87" s="17">
        <f t="shared" si="3"/>
        <v>30</v>
      </c>
      <c r="J87" s="18" t="str">
        <f>INDEX(refs!$C$11:$C$46,I87)</f>
        <v>End</v>
      </c>
      <c r="K87" s="7" t="str">
        <f>IF((A87&lt;1),"?",IF(A87&gt;refs!$D$7,"?","UCN "&amp;F87&amp;" "&amp;H87&amp;RIGHT(I87+100,2)&amp;" "&amp;J87))</f>
        <v>?</v>
      </c>
      <c r="O87" s="20" t="str">
        <f>IF(A87&lt;1,"?",IF(A87&gt;refs!$D$7,"?",A87))</f>
        <v>?</v>
      </c>
      <c r="P87" s="8" t="str">
        <f>IF(A87&lt;1,"?",IF(A87&gt;refs!$D$7,"?",("AD "&amp;B87&amp;" "&amp;C87&amp;" "&amp;(RIGHT(D87+100,2))&amp;" "&amp;E87)))</f>
        <v>?</v>
      </c>
    </row>
    <row r="88" spans="2:16" ht="10.5">
      <c r="B88" s="14">
        <f>refs!$C$3</f>
        <v>2007</v>
      </c>
      <c r="C88" s="15" t="str">
        <f>MID(refs!$B$12,(MONTH(refs!$C$9+(A88)))*3-2,3)</f>
        <v>Dec</v>
      </c>
      <c r="D88" s="15" t="str">
        <f>RIGHT((DAY(refs!$C$9+A88))+100,2)</f>
        <v>31</v>
      </c>
      <c r="E88" s="15" t="str">
        <f>MID(refs!$B$14,WEEKDAY(DATE(B88,MONTH(refs!$C$9+A88),D88),1)*3-2,3)</f>
        <v>Mon</v>
      </c>
      <c r="F88" s="15">
        <f>refs!$C$3+10000</f>
        <v>12007</v>
      </c>
      <c r="G88" s="15">
        <f t="shared" si="2"/>
        <v>0</v>
      </c>
      <c r="H88" s="16" t="e">
        <f>MID(refs!$B$20,G88,1)</f>
        <v>#VALUE!</v>
      </c>
      <c r="I88" s="17">
        <f t="shared" si="3"/>
        <v>30</v>
      </c>
      <c r="J88" s="18" t="str">
        <f>INDEX(refs!$C$11:$C$46,I88)</f>
        <v>End</v>
      </c>
      <c r="K88" s="7" t="str">
        <f>IF((A88&lt;1),"?",IF(A88&gt;refs!$D$7,"?","UCN "&amp;F88&amp;" "&amp;H88&amp;RIGHT(I88+100,2)&amp;" "&amp;J88))</f>
        <v>?</v>
      </c>
      <c r="O88" s="20" t="str">
        <f>IF(A88&lt;1,"?",IF(A88&gt;refs!$D$7,"?",A88))</f>
        <v>?</v>
      </c>
      <c r="P88" s="8" t="str">
        <f>IF(A88&lt;1,"?",IF(A88&gt;refs!$D$7,"?",("AD "&amp;B88&amp;" "&amp;C88&amp;" "&amp;(RIGHT(D88+100,2))&amp;" "&amp;E88)))</f>
        <v>?</v>
      </c>
    </row>
    <row r="89" spans="2:16" ht="10.5">
      <c r="B89" s="14">
        <f>refs!$C$3</f>
        <v>2007</v>
      </c>
      <c r="C89" s="15" t="str">
        <f>MID(refs!$B$12,(MONTH(refs!$C$9+(A89)))*3-2,3)</f>
        <v>Dec</v>
      </c>
      <c r="D89" s="15" t="str">
        <f>RIGHT((DAY(refs!$C$9+A89))+100,2)</f>
        <v>31</v>
      </c>
      <c r="E89" s="15" t="str">
        <f>MID(refs!$B$14,WEEKDAY(DATE(B89,MONTH(refs!$C$9+A89),D89),1)*3-2,3)</f>
        <v>Mon</v>
      </c>
      <c r="F89" s="15">
        <f>refs!$C$3+10000</f>
        <v>12007</v>
      </c>
      <c r="G89" s="15">
        <f t="shared" si="2"/>
        <v>0</v>
      </c>
      <c r="H89" s="16" t="e">
        <f>MID(refs!$B$20,G89,1)</f>
        <v>#VALUE!</v>
      </c>
      <c r="I89" s="17">
        <f t="shared" si="3"/>
        <v>30</v>
      </c>
      <c r="J89" s="18" t="str">
        <f>INDEX(refs!$C$11:$C$46,I89)</f>
        <v>End</v>
      </c>
      <c r="K89" s="7" t="str">
        <f>IF((A89&lt;1),"?",IF(A89&gt;refs!$D$7,"?","UCN "&amp;F89&amp;" "&amp;H89&amp;RIGHT(I89+100,2)&amp;" "&amp;J89))</f>
        <v>?</v>
      </c>
      <c r="O89" s="20" t="str">
        <f>IF(A89&lt;1,"?",IF(A89&gt;refs!$D$7,"?",A89))</f>
        <v>?</v>
      </c>
      <c r="P89" s="8" t="str">
        <f>IF(A89&lt;1,"?",IF(A89&gt;refs!$D$7,"?",("AD "&amp;B89&amp;" "&amp;C89&amp;" "&amp;(RIGHT(D89+100,2))&amp;" "&amp;E89)))</f>
        <v>?</v>
      </c>
    </row>
    <row r="90" spans="2:16" ht="10.5">
      <c r="B90" s="14">
        <f>refs!$C$3</f>
        <v>2007</v>
      </c>
      <c r="C90" s="15" t="str">
        <f>MID(refs!$B$12,(MONTH(refs!$C$9+(A90)))*3-2,3)</f>
        <v>Dec</v>
      </c>
      <c r="D90" s="15" t="str">
        <f>RIGHT((DAY(refs!$C$9+A90))+100,2)</f>
        <v>31</v>
      </c>
      <c r="E90" s="15" t="str">
        <f>MID(refs!$B$14,WEEKDAY(DATE(B90,MONTH(refs!$C$9+A90),D90),1)*3-2,3)</f>
        <v>Mon</v>
      </c>
      <c r="F90" s="15">
        <f>refs!$C$3+10000</f>
        <v>12007</v>
      </c>
      <c r="G90" s="15">
        <f t="shared" si="2"/>
        <v>0</v>
      </c>
      <c r="H90" s="16" t="e">
        <f>MID(refs!$B$20,G90,1)</f>
        <v>#VALUE!</v>
      </c>
      <c r="I90" s="17">
        <f t="shared" si="3"/>
        <v>30</v>
      </c>
      <c r="J90" s="18" t="str">
        <f>INDEX(refs!$C$11:$C$46,I90)</f>
        <v>End</v>
      </c>
      <c r="K90" s="7" t="str">
        <f>IF((A90&lt;1),"?",IF(A90&gt;refs!$D$7,"?","UCN "&amp;F90&amp;" "&amp;H90&amp;RIGHT(I90+100,2)&amp;" "&amp;J90))</f>
        <v>?</v>
      </c>
      <c r="O90" s="20" t="str">
        <f>IF(A90&lt;1,"?",IF(A90&gt;refs!$D$7,"?",A90))</f>
        <v>?</v>
      </c>
      <c r="P90" s="8" t="str">
        <f>IF(A90&lt;1,"?",IF(A90&gt;refs!$D$7,"?",("AD "&amp;B90&amp;" "&amp;C90&amp;" "&amp;(RIGHT(D90+100,2))&amp;" "&amp;E90)))</f>
        <v>?</v>
      </c>
    </row>
    <row r="91" spans="2:16" ht="10.5">
      <c r="B91" s="14">
        <f>refs!$C$3</f>
        <v>2007</v>
      </c>
      <c r="C91" s="15" t="str">
        <f>MID(refs!$B$12,(MONTH(refs!$C$9+(A91)))*3-2,3)</f>
        <v>Dec</v>
      </c>
      <c r="D91" s="15" t="str">
        <f>RIGHT((DAY(refs!$C$9+A91))+100,2)</f>
        <v>31</v>
      </c>
      <c r="E91" s="15" t="str">
        <f>MID(refs!$B$14,WEEKDAY(DATE(B91,MONTH(refs!$C$9+A91),D91),1)*3-2,3)</f>
        <v>Mon</v>
      </c>
      <c r="F91" s="15">
        <f>refs!$C$3+10000</f>
        <v>12007</v>
      </c>
      <c r="G91" s="15">
        <f t="shared" si="2"/>
        <v>0</v>
      </c>
      <c r="H91" s="16" t="e">
        <f>MID(refs!$B$20,G91,1)</f>
        <v>#VALUE!</v>
      </c>
      <c r="I91" s="17">
        <f t="shared" si="3"/>
        <v>30</v>
      </c>
      <c r="J91" s="18" t="str">
        <f>INDEX(refs!$C$11:$C$46,I91)</f>
        <v>End</v>
      </c>
      <c r="K91" s="7" t="str">
        <f>IF((A91&lt;1),"?",IF(A91&gt;refs!$D$7,"?","UCN "&amp;F91&amp;" "&amp;H91&amp;RIGHT(I91+100,2)&amp;" "&amp;J91))</f>
        <v>?</v>
      </c>
      <c r="O91" s="20" t="str">
        <f>IF(A91&lt;1,"?",IF(A91&gt;refs!$D$7,"?",A91))</f>
        <v>?</v>
      </c>
      <c r="P91" s="8" t="str">
        <f>IF(A91&lt;1,"?",IF(A91&gt;refs!$D$7,"?",("AD "&amp;B91&amp;" "&amp;C91&amp;" "&amp;(RIGHT(D91+100,2))&amp;" "&amp;E91)))</f>
        <v>?</v>
      </c>
    </row>
    <row r="92" spans="2:16" ht="10.5">
      <c r="B92" s="14">
        <f>refs!$C$3</f>
        <v>2007</v>
      </c>
      <c r="C92" s="15" t="str">
        <f>MID(refs!$B$12,(MONTH(refs!$C$9+(A92)))*3-2,3)</f>
        <v>Dec</v>
      </c>
      <c r="D92" s="15" t="str">
        <f>RIGHT((DAY(refs!$C$9+A92))+100,2)</f>
        <v>31</v>
      </c>
      <c r="E92" s="15" t="str">
        <f>MID(refs!$B$14,WEEKDAY(DATE(B92,MONTH(refs!$C$9+A92),D92),1)*3-2,3)</f>
        <v>Mon</v>
      </c>
      <c r="F92" s="15">
        <f>refs!$C$3+10000</f>
        <v>12007</v>
      </c>
      <c r="G92" s="15">
        <f t="shared" si="2"/>
        <v>0</v>
      </c>
      <c r="H92" s="16" t="e">
        <f>MID(refs!$B$20,G92,1)</f>
        <v>#VALUE!</v>
      </c>
      <c r="I92" s="17">
        <f t="shared" si="3"/>
        <v>30</v>
      </c>
      <c r="J92" s="18" t="str">
        <f>INDEX(refs!$C$11:$C$46,I92)</f>
        <v>End</v>
      </c>
      <c r="K92" s="7" t="str">
        <f>IF((A92&lt;1),"?",IF(A92&gt;refs!$D$7,"?","UCN "&amp;F92&amp;" "&amp;H92&amp;RIGHT(I92+100,2)&amp;" "&amp;J92))</f>
        <v>?</v>
      </c>
      <c r="O92" s="20" t="str">
        <f>IF(A92&lt;1,"?",IF(A92&gt;refs!$D$7,"?",A92))</f>
        <v>?</v>
      </c>
      <c r="P92" s="8" t="str">
        <f>IF(A92&lt;1,"?",IF(A92&gt;refs!$D$7,"?",("AD "&amp;B92&amp;" "&amp;C92&amp;" "&amp;(RIGHT(D92+100,2))&amp;" "&amp;E92)))</f>
        <v>?</v>
      </c>
    </row>
    <row r="93" spans="2:16" ht="10.5">
      <c r="B93" s="14">
        <f>refs!$C$3</f>
        <v>2007</v>
      </c>
      <c r="C93" s="15" t="str">
        <f>MID(refs!$B$12,(MONTH(refs!$C$9+(A93)))*3-2,3)</f>
        <v>Dec</v>
      </c>
      <c r="D93" s="15" t="str">
        <f>RIGHT((DAY(refs!$C$9+A93))+100,2)</f>
        <v>31</v>
      </c>
      <c r="E93" s="15" t="str">
        <f>MID(refs!$B$14,WEEKDAY(DATE(B93,MONTH(refs!$C$9+A93),D93),1)*3-2,3)</f>
        <v>Mon</v>
      </c>
      <c r="F93" s="15">
        <f>refs!$C$3+10000</f>
        <v>12007</v>
      </c>
      <c r="G93" s="15">
        <f t="shared" si="2"/>
        <v>0</v>
      </c>
      <c r="H93" s="16" t="e">
        <f>MID(refs!$B$20,G93,1)</f>
        <v>#VALUE!</v>
      </c>
      <c r="I93" s="17">
        <f t="shared" si="3"/>
        <v>30</v>
      </c>
      <c r="J93" s="18" t="str">
        <f>INDEX(refs!$C$11:$C$46,I93)</f>
        <v>End</v>
      </c>
      <c r="K93" s="7" t="str">
        <f>IF((A93&lt;1),"?",IF(A93&gt;refs!$D$7,"?","UCN "&amp;F93&amp;" "&amp;H93&amp;RIGHT(I93+100,2)&amp;" "&amp;J93))</f>
        <v>?</v>
      </c>
      <c r="O93" s="20" t="str">
        <f>IF(A93&lt;1,"?",IF(A93&gt;refs!$D$7,"?",A93))</f>
        <v>?</v>
      </c>
      <c r="P93" s="8" t="str">
        <f>IF(A93&lt;1,"?",IF(A93&gt;refs!$D$7,"?",("AD "&amp;B93&amp;" "&amp;C93&amp;" "&amp;(RIGHT(D93+100,2))&amp;" "&amp;E93)))</f>
        <v>?</v>
      </c>
    </row>
    <row r="94" spans="2:16" ht="10.5">
      <c r="B94" s="14">
        <f>refs!$C$3</f>
        <v>2007</v>
      </c>
      <c r="C94" s="15" t="str">
        <f>MID(refs!$B$12,(MONTH(refs!$C$9+(A94)))*3-2,3)</f>
        <v>Dec</v>
      </c>
      <c r="D94" s="15" t="str">
        <f>RIGHT((DAY(refs!$C$9+A94))+100,2)</f>
        <v>31</v>
      </c>
      <c r="E94" s="15" t="str">
        <f>MID(refs!$B$14,WEEKDAY(DATE(B94,MONTH(refs!$C$9+A94),D94),1)*3-2,3)</f>
        <v>Mon</v>
      </c>
      <c r="F94" s="15">
        <f>refs!$C$3+10000</f>
        <v>12007</v>
      </c>
      <c r="G94" s="15">
        <f t="shared" si="2"/>
        <v>0</v>
      </c>
      <c r="H94" s="16" t="e">
        <f>MID(refs!$B$20,G94,1)</f>
        <v>#VALUE!</v>
      </c>
      <c r="I94" s="17">
        <f t="shared" si="3"/>
        <v>30</v>
      </c>
      <c r="J94" s="18" t="str">
        <f>INDEX(refs!$C$11:$C$46,I94)</f>
        <v>End</v>
      </c>
      <c r="K94" s="7" t="str">
        <f>IF((A94&lt;1),"?",IF(A94&gt;refs!$D$7,"?","UCN "&amp;F94&amp;" "&amp;H94&amp;RIGHT(I94+100,2)&amp;" "&amp;J94))</f>
        <v>?</v>
      </c>
      <c r="O94" s="20" t="str">
        <f>IF(A94&lt;1,"?",IF(A94&gt;refs!$D$7,"?",A94))</f>
        <v>?</v>
      </c>
      <c r="P94" s="8" t="str">
        <f>IF(A94&lt;1,"?",IF(A94&gt;refs!$D$7,"?",("AD "&amp;B94&amp;" "&amp;C94&amp;" "&amp;(RIGHT(D94+100,2))&amp;" "&amp;E94)))</f>
        <v>?</v>
      </c>
    </row>
    <row r="95" spans="2:16" ht="10.5">
      <c r="B95" s="14">
        <f>refs!$C$3</f>
        <v>2007</v>
      </c>
      <c r="C95" s="15" t="str">
        <f>MID(refs!$B$12,(MONTH(refs!$C$9+(A95)))*3-2,3)</f>
        <v>Dec</v>
      </c>
      <c r="D95" s="15" t="str">
        <f>RIGHT((DAY(refs!$C$9+A95))+100,2)</f>
        <v>31</v>
      </c>
      <c r="E95" s="15" t="str">
        <f>MID(refs!$B$14,WEEKDAY(DATE(B95,MONTH(refs!$C$9+A95),D95),1)*3-2,3)</f>
        <v>Mon</v>
      </c>
      <c r="F95" s="15">
        <f>refs!$C$3+10000</f>
        <v>12007</v>
      </c>
      <c r="G95" s="15">
        <f t="shared" si="2"/>
        <v>0</v>
      </c>
      <c r="H95" s="16" t="e">
        <f>MID(refs!$B$20,G95,1)</f>
        <v>#VALUE!</v>
      </c>
      <c r="I95" s="17">
        <f t="shared" si="3"/>
        <v>30</v>
      </c>
      <c r="J95" s="18" t="str">
        <f>INDEX(refs!$C$11:$C$46,I95)</f>
        <v>End</v>
      </c>
      <c r="K95" s="7" t="str">
        <f>IF((A95&lt;1),"?",IF(A95&gt;refs!$D$7,"?","UCN "&amp;F95&amp;" "&amp;H95&amp;RIGHT(I95+100,2)&amp;" "&amp;J95))</f>
        <v>?</v>
      </c>
      <c r="O95" s="20" t="str">
        <f>IF(A95&lt;1,"?",IF(A95&gt;refs!$D$7,"?",A95))</f>
        <v>?</v>
      </c>
      <c r="P95" s="8" t="str">
        <f>IF(A95&lt;1,"?",IF(A95&gt;refs!$D$7,"?",("AD "&amp;B95&amp;" "&amp;C95&amp;" "&amp;(RIGHT(D95+100,2))&amp;" "&amp;E95)))</f>
        <v>?</v>
      </c>
    </row>
    <row r="96" spans="2:16" ht="10.5">
      <c r="B96" s="14">
        <f>refs!$C$3</f>
        <v>2007</v>
      </c>
      <c r="C96" s="15" t="str">
        <f>MID(refs!$B$12,(MONTH(refs!$C$9+(A96)))*3-2,3)</f>
        <v>Dec</v>
      </c>
      <c r="D96" s="15" t="str">
        <f>RIGHT((DAY(refs!$C$9+A96))+100,2)</f>
        <v>31</v>
      </c>
      <c r="E96" s="15" t="str">
        <f>MID(refs!$B$14,WEEKDAY(DATE(B96,MONTH(refs!$C$9+A96),D96),1)*3-2,3)</f>
        <v>Mon</v>
      </c>
      <c r="F96" s="15">
        <f>refs!$C$3+10000</f>
        <v>12007</v>
      </c>
      <c r="G96" s="15">
        <f t="shared" si="2"/>
        <v>0</v>
      </c>
      <c r="H96" s="16" t="e">
        <f>MID(refs!$B$20,G96,1)</f>
        <v>#VALUE!</v>
      </c>
      <c r="I96" s="17">
        <f t="shared" si="3"/>
        <v>30</v>
      </c>
      <c r="J96" s="18" t="str">
        <f>INDEX(refs!$C$11:$C$46,I96)</f>
        <v>End</v>
      </c>
      <c r="K96" s="7" t="str">
        <f>IF((A96&lt;1),"?",IF(A96&gt;refs!$D$7,"?","UCN "&amp;F96&amp;" "&amp;H96&amp;RIGHT(I96+100,2)&amp;" "&amp;J96))</f>
        <v>?</v>
      </c>
      <c r="O96" s="20" t="str">
        <f>IF(A96&lt;1,"?",IF(A96&gt;refs!$D$7,"?",A96))</f>
        <v>?</v>
      </c>
      <c r="P96" s="8" t="str">
        <f>IF(A96&lt;1,"?",IF(A96&gt;refs!$D$7,"?",("AD "&amp;B96&amp;" "&amp;C96&amp;" "&amp;(RIGHT(D96+100,2))&amp;" "&amp;E96)))</f>
        <v>?</v>
      </c>
    </row>
    <row r="97" spans="2:16" ht="10.5">
      <c r="B97" s="14">
        <f>refs!$C$3</f>
        <v>2007</v>
      </c>
      <c r="C97" s="15" t="str">
        <f>MID(refs!$B$12,(MONTH(refs!$C$9+(A97)))*3-2,3)</f>
        <v>Dec</v>
      </c>
      <c r="D97" s="15" t="str">
        <f>RIGHT((DAY(refs!$C$9+A97))+100,2)</f>
        <v>31</v>
      </c>
      <c r="E97" s="15" t="str">
        <f>MID(refs!$B$14,WEEKDAY(DATE(B97,MONTH(refs!$C$9+A97),D97),1)*3-2,3)</f>
        <v>Mon</v>
      </c>
      <c r="F97" s="15">
        <f>refs!$C$3+10000</f>
        <v>12007</v>
      </c>
      <c r="G97" s="15">
        <f t="shared" si="2"/>
        <v>0</v>
      </c>
      <c r="H97" s="16" t="e">
        <f>MID(refs!$B$20,G97,1)</f>
        <v>#VALUE!</v>
      </c>
      <c r="I97" s="17">
        <f t="shared" si="3"/>
        <v>30</v>
      </c>
      <c r="J97" s="18" t="str">
        <f>INDEX(refs!$C$11:$C$46,I97)</f>
        <v>End</v>
      </c>
      <c r="K97" s="7" t="str">
        <f>IF((A97&lt;1),"?",IF(A97&gt;refs!$D$7,"?","UCN "&amp;F97&amp;" "&amp;H97&amp;RIGHT(I97+100,2)&amp;" "&amp;J97))</f>
        <v>?</v>
      </c>
      <c r="O97" s="20" t="str">
        <f>IF(A97&lt;1,"?",IF(A97&gt;refs!$D$7,"?",A97))</f>
        <v>?</v>
      </c>
      <c r="P97" s="8" t="str">
        <f>IF(A97&lt;1,"?",IF(A97&gt;refs!$D$7,"?",("AD "&amp;B97&amp;" "&amp;C97&amp;" "&amp;(RIGHT(D97+100,2))&amp;" "&amp;E97)))</f>
        <v>?</v>
      </c>
    </row>
    <row r="98" spans="2:16" ht="10.5">
      <c r="B98" s="14">
        <f>refs!$C$3</f>
        <v>2007</v>
      </c>
      <c r="C98" s="15" t="str">
        <f>MID(refs!$B$12,(MONTH(refs!$C$9+(A98)))*3-2,3)</f>
        <v>Dec</v>
      </c>
      <c r="D98" s="15" t="str">
        <f>RIGHT((DAY(refs!$C$9+A98))+100,2)</f>
        <v>31</v>
      </c>
      <c r="E98" s="15" t="str">
        <f>MID(refs!$B$14,WEEKDAY(DATE(B98,MONTH(refs!$C$9+A98),D98),1)*3-2,3)</f>
        <v>Mon</v>
      </c>
      <c r="F98" s="15">
        <f>refs!$C$3+10000</f>
        <v>12007</v>
      </c>
      <c r="G98" s="15">
        <f t="shared" si="2"/>
        <v>0</v>
      </c>
      <c r="H98" s="16" t="e">
        <f>MID(refs!$B$20,G98,1)</f>
        <v>#VALUE!</v>
      </c>
      <c r="I98" s="17">
        <f t="shared" si="3"/>
        <v>30</v>
      </c>
      <c r="J98" s="18" t="str">
        <f>INDEX(refs!$C$11:$C$46,I98)</f>
        <v>End</v>
      </c>
      <c r="K98" s="7" t="str">
        <f>IF((A98&lt;1),"?",IF(A98&gt;refs!$D$7,"?","UCN "&amp;F98&amp;" "&amp;H98&amp;RIGHT(I98+100,2)&amp;" "&amp;J98))</f>
        <v>?</v>
      </c>
      <c r="O98" s="20" t="str">
        <f>IF(A98&lt;1,"?",IF(A98&gt;refs!$D$7,"?",A98))</f>
        <v>?</v>
      </c>
      <c r="P98" s="8" t="str">
        <f>IF(A98&lt;1,"?",IF(A98&gt;refs!$D$7,"?",("AD "&amp;B98&amp;" "&amp;C98&amp;" "&amp;(RIGHT(D98+100,2))&amp;" "&amp;E98)))</f>
        <v>?</v>
      </c>
    </row>
    <row r="99" spans="2:16" ht="10.5">
      <c r="B99" s="14">
        <f>refs!$C$3</f>
        <v>2007</v>
      </c>
      <c r="C99" s="15" t="str">
        <f>MID(refs!$B$12,(MONTH(refs!$C$9+(A99)))*3-2,3)</f>
        <v>Dec</v>
      </c>
      <c r="D99" s="15" t="str">
        <f>RIGHT((DAY(refs!$C$9+A99))+100,2)</f>
        <v>31</v>
      </c>
      <c r="E99" s="15" t="str">
        <f>MID(refs!$B$14,WEEKDAY(DATE(B99,MONTH(refs!$C$9+A99),D99),1)*3-2,3)</f>
        <v>Mon</v>
      </c>
      <c r="F99" s="15">
        <f>refs!$C$3+10000</f>
        <v>12007</v>
      </c>
      <c r="G99" s="15">
        <f t="shared" si="2"/>
        <v>0</v>
      </c>
      <c r="H99" s="16" t="e">
        <f>MID(refs!$B$20,G99,1)</f>
        <v>#VALUE!</v>
      </c>
      <c r="I99" s="17">
        <f t="shared" si="3"/>
        <v>30</v>
      </c>
      <c r="J99" s="18" t="str">
        <f>INDEX(refs!$C$11:$C$46,I99)</f>
        <v>End</v>
      </c>
      <c r="K99" s="7" t="str">
        <f>IF((A99&lt;1),"?",IF(A99&gt;refs!$D$7,"?","UCN "&amp;F99&amp;" "&amp;H99&amp;RIGHT(I99+100,2)&amp;" "&amp;J99))</f>
        <v>?</v>
      </c>
      <c r="O99" s="20" t="str">
        <f>IF(A99&lt;1,"?",IF(A99&gt;refs!$D$7,"?",A99))</f>
        <v>?</v>
      </c>
      <c r="P99" s="8" t="str">
        <f>IF(A99&lt;1,"?",IF(A99&gt;refs!$D$7,"?",("AD "&amp;B99&amp;" "&amp;C99&amp;" "&amp;(RIGHT(D99+100,2))&amp;" "&amp;E99)))</f>
        <v>?</v>
      </c>
    </row>
    <row r="100" spans="2:16" ht="10.5">
      <c r="B100" s="14">
        <f>refs!$C$3</f>
        <v>2007</v>
      </c>
      <c r="C100" s="15" t="str">
        <f>MID(refs!$B$12,(MONTH(refs!$C$9+(A100)))*3-2,3)</f>
        <v>Dec</v>
      </c>
      <c r="D100" s="15" t="str">
        <f>RIGHT((DAY(refs!$C$9+A100))+100,2)</f>
        <v>31</v>
      </c>
      <c r="E100" s="15" t="str">
        <f>MID(refs!$B$14,WEEKDAY(DATE(B100,MONTH(refs!$C$9+A100),D100),1)*3-2,3)</f>
        <v>Mon</v>
      </c>
      <c r="F100" s="15">
        <f>refs!$C$3+10000</f>
        <v>12007</v>
      </c>
      <c r="G100" s="15">
        <f t="shared" si="2"/>
        <v>0</v>
      </c>
      <c r="H100" s="16" t="e">
        <f>MID(refs!$B$20,G100,1)</f>
        <v>#VALUE!</v>
      </c>
      <c r="I100" s="17">
        <f t="shared" si="3"/>
        <v>30</v>
      </c>
      <c r="J100" s="18" t="str">
        <f>INDEX(refs!$C$11:$C$46,I100)</f>
        <v>End</v>
      </c>
      <c r="K100" s="7" t="str">
        <f>IF((A100&lt;1),"?",IF(A100&gt;refs!$D$7,"?","UCN "&amp;F100&amp;" "&amp;H100&amp;RIGHT(I100+100,2)&amp;" "&amp;J100))</f>
        <v>?</v>
      </c>
      <c r="O100" s="20" t="str">
        <f>IF(A100&lt;1,"?",IF(A100&gt;refs!$D$7,"?",A100))</f>
        <v>?</v>
      </c>
      <c r="P100" s="8" t="str">
        <f>IF(A100&lt;1,"?",IF(A100&gt;refs!$D$7,"?",("AD "&amp;B100&amp;" "&amp;C100&amp;" "&amp;(RIGHT(D100+100,2))&amp;" "&amp;E100)))</f>
        <v>?</v>
      </c>
    </row>
  </sheetData>
  <printOptions/>
  <pageMargins left="0.5905511811023623" right="0.5905511811023623" top="0.984251968503937" bottom="0.984251968503937" header="0.5905511811023623" footer="0.5905511811023623"/>
  <pageSetup orientation="portrait" paperSize="9"/>
  <headerFooter alignWithMargins="0">
    <oddHeader>&amp;L&amp;9© 2007 UCA and prior, 
AAT at www.aatideas.org, all rights reserved.&amp;C&amp;9&amp;A&amp;R&amp;9built with 'ICAS now' 
open-source resources</oddHeader>
    <oddFooter>&amp;L&amp;9&amp;F&amp;C&amp;9page &amp;P of &amp;N
&amp;"Gill Sans,Bold Italic"aatideas.org&amp;R&amp;9'ICAS in use' per terms at
http://www.aatideas.org/now/icas.html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Stone</dc:creator>
  <cp:keywords/>
  <dc:description/>
  <cp:lastModifiedBy>AAT at www.aatideas.org</cp:lastModifiedBy>
  <dcterms:created xsi:type="dcterms:W3CDTF">2006-10-08T20:46:27Z</dcterms:created>
  <cp:category/>
  <cp:version/>
  <cp:contentType/>
  <cp:contentStatus/>
</cp:coreProperties>
</file>